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AA rozpočty\"/>
    </mc:Choice>
  </mc:AlternateContent>
  <bookViews>
    <workbookView xWindow="0" yWindow="0" windowWidth="0" windowHeight="0"/>
  </bookViews>
  <sheets>
    <sheet name="Rekapitulace stavby" sheetId="1" r:id="rId1"/>
    <sheet name="21.01 - Stavební část" sheetId="2" r:id="rId2"/>
    <sheet name="21.02 - ZTI" sheetId="3" r:id="rId3"/>
    <sheet name="21.03 - Elektroinstalace" sheetId="4" r:id="rId4"/>
    <sheet name="24.04 - VZT" sheetId="5" r:id="rId5"/>
    <sheet name="31 - SO31 - Přeložka area..." sheetId="6" r:id="rId6"/>
    <sheet name="41 - SO41 - Retenční a ak..." sheetId="7" r:id="rId7"/>
    <sheet name="90 - Vedlejší rozpočtové ..." sheetId="8" r:id="rId8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'21.01 - Stavební část'!$C$154:$K$1388</definedName>
    <definedName name="_xlnm.Print_Area" localSheetId="1">'21.01 - Stavební část'!$C$4:$J$76,'21.01 - Stavební část'!$C$82:$J$134,'21.01 - Stavební část'!$C$140:$K$1388</definedName>
    <definedName name="_xlnm.Print_Titles" localSheetId="1">'21.01 - Stavební část'!$154:$154</definedName>
    <definedName name="_xlnm._FilterDatabase" localSheetId="2" hidden="1">'21.02 - ZTI'!$C$129:$K$216</definedName>
    <definedName name="_xlnm.Print_Area" localSheetId="2">'21.02 - ZTI'!$C$4:$J$76,'21.02 - ZTI'!$C$82:$J$109,'21.02 - ZTI'!$C$115:$K$216</definedName>
    <definedName name="_xlnm.Print_Titles" localSheetId="2">'21.02 - ZTI'!$129:$129</definedName>
    <definedName name="_xlnm._FilterDatabase" localSheetId="3" hidden="1">'21.03 - Elektroinstalace'!$C$125:$K$291</definedName>
    <definedName name="_xlnm.Print_Area" localSheetId="3">'21.03 - Elektroinstalace'!$C$4:$J$76,'21.03 - Elektroinstalace'!$C$82:$J$105,'21.03 - Elektroinstalace'!$C$111:$K$291</definedName>
    <definedName name="_xlnm.Print_Titles" localSheetId="3">'21.03 - Elektroinstalace'!$125:$125</definedName>
    <definedName name="_xlnm._FilterDatabase" localSheetId="4" hidden="1">'24.04 - VZT'!$C$122:$K$164</definedName>
    <definedName name="_xlnm.Print_Area" localSheetId="4">'24.04 - VZT'!$C$4:$J$76,'24.04 - VZT'!$C$82:$J$102,'24.04 - VZT'!$C$108:$K$164</definedName>
    <definedName name="_xlnm.Print_Titles" localSheetId="4">'24.04 - VZT'!$122:$122</definedName>
    <definedName name="_xlnm._FilterDatabase" localSheetId="5" hidden="1">'31 - SO31 - Přeložka area...'!$C$118:$K$182</definedName>
    <definedName name="_xlnm.Print_Area" localSheetId="5">'31 - SO31 - Přeložka area...'!$C$4:$J$76,'31 - SO31 - Přeložka area...'!$C$82:$J$100,'31 - SO31 - Přeložka area...'!$C$106:$K$182</definedName>
    <definedName name="_xlnm.Print_Titles" localSheetId="5">'31 - SO31 - Přeložka area...'!$118:$118</definedName>
    <definedName name="_xlnm._FilterDatabase" localSheetId="6" hidden="1">'41 - SO41 - Retenční a ak...'!$C$121:$K$139</definedName>
    <definedName name="_xlnm.Print_Area" localSheetId="6">'41 - SO41 - Retenční a ak...'!$C$4:$J$76,'41 - SO41 - Retenční a ak...'!$C$82:$J$103,'41 - SO41 - Retenční a ak...'!$C$109:$K$139</definedName>
    <definedName name="_xlnm.Print_Titles" localSheetId="6">'41 - SO41 - Retenční a ak...'!$121:$121</definedName>
    <definedName name="_xlnm._FilterDatabase" localSheetId="7" hidden="1">'90 - Vedlejší rozpočtové ...'!$C$119:$K$142</definedName>
    <definedName name="_xlnm.Print_Area" localSheetId="7">'90 - Vedlejší rozpočtové ...'!$C$4:$J$76,'90 - Vedlejší rozpočtové ...'!$C$82:$J$101,'90 - Vedlejší rozpočtové ...'!$C$107:$K$142</definedName>
    <definedName name="_xlnm.Print_Titles" localSheetId="7">'90 - Vedlejší rozpočtové ...'!$119:$119</definedName>
  </definedNames>
  <calcPr/>
</workbook>
</file>

<file path=xl/calcChain.xml><?xml version="1.0" encoding="utf-8"?>
<calcChain xmlns="http://schemas.openxmlformats.org/spreadsheetml/2006/main">
  <c i="8" l="1" r="R140"/>
  <c r="J37"/>
  <c r="J36"/>
  <c i="1" r="AY102"/>
  <c i="8" r="J35"/>
  <c i="1" r="AX102"/>
  <c i="8"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114"/>
  <c r="E7"/>
  <c r="E85"/>
  <c i="7" r="J37"/>
  <c r="J36"/>
  <c i="1" r="AY101"/>
  <c i="7" r="J35"/>
  <c i="1" r="AX101"/>
  <c i="7"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91"/>
  <c r="J20"/>
  <c r="J18"/>
  <c r="E18"/>
  <c r="F119"/>
  <c r="J17"/>
  <c r="J15"/>
  <c r="E15"/>
  <c r="F118"/>
  <c r="J14"/>
  <c r="J12"/>
  <c r="J116"/>
  <c r="E7"/>
  <c r="E112"/>
  <c i="6" r="J37"/>
  <c r="J36"/>
  <c i="1" r="AY100"/>
  <c i="6" r="J35"/>
  <c i="1" r="AX100"/>
  <c i="6"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89"/>
  <c r="E7"/>
  <c r="E109"/>
  <c i="5" r="J39"/>
  <c r="J38"/>
  <c i="1" r="AY99"/>
  <c i="5" r="J37"/>
  <c i="1" r="AX99"/>
  <c i="5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119"/>
  <c r="J22"/>
  <c r="J20"/>
  <c r="E20"/>
  <c r="F94"/>
  <c r="J19"/>
  <c r="J17"/>
  <c r="E17"/>
  <c r="F93"/>
  <c r="J16"/>
  <c r="J14"/>
  <c r="J117"/>
  <c r="E7"/>
  <c r="E111"/>
  <c i="4" r="J39"/>
  <c r="J38"/>
  <c i="1" r="AY98"/>
  <c i="4" r="J37"/>
  <c i="1" r="AX98"/>
  <c i="4"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20"/>
  <c r="E118"/>
  <c r="F91"/>
  <c r="E89"/>
  <c r="J26"/>
  <c r="E26"/>
  <c r="J123"/>
  <c r="J25"/>
  <c r="J23"/>
  <c r="E23"/>
  <c r="J93"/>
  <c r="J22"/>
  <c r="J20"/>
  <c r="E20"/>
  <c r="F123"/>
  <c r="J19"/>
  <c r="J17"/>
  <c r="E17"/>
  <c r="F93"/>
  <c r="J16"/>
  <c r="J14"/>
  <c r="J120"/>
  <c r="E7"/>
  <c r="E114"/>
  <c i="3" r="J39"/>
  <c r="J38"/>
  <c i="1" r="AY97"/>
  <c i="3" r="J37"/>
  <c i="1" r="AX97"/>
  <c i="3"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F124"/>
  <c r="E122"/>
  <c r="F91"/>
  <c r="E89"/>
  <c r="J26"/>
  <c r="E26"/>
  <c r="J127"/>
  <c r="J25"/>
  <c r="J23"/>
  <c r="E23"/>
  <c r="J93"/>
  <c r="J22"/>
  <c r="J20"/>
  <c r="E20"/>
  <c r="F127"/>
  <c r="J19"/>
  <c r="J17"/>
  <c r="E17"/>
  <c r="F126"/>
  <c r="J16"/>
  <c r="J14"/>
  <c r="J91"/>
  <c r="E7"/>
  <c r="E118"/>
  <c i="2" r="J39"/>
  <c r="J38"/>
  <c i="1" r="AY96"/>
  <c i="2" r="J37"/>
  <c i="1" r="AX96"/>
  <c i="2" r="BI1388"/>
  <c r="BH1388"/>
  <c r="BG1388"/>
  <c r="BF1388"/>
  <c r="T1388"/>
  <c r="R1388"/>
  <c r="P1388"/>
  <c r="BI1380"/>
  <c r="BH1380"/>
  <c r="BG1380"/>
  <c r="BF1380"/>
  <c r="T1380"/>
  <c r="R1380"/>
  <c r="P1380"/>
  <c r="BI1376"/>
  <c r="BH1376"/>
  <c r="BG1376"/>
  <c r="BF1376"/>
  <c r="T1376"/>
  <c r="R1376"/>
  <c r="P1376"/>
  <c r="BI1373"/>
  <c r="BH1373"/>
  <c r="BG1373"/>
  <c r="BF1373"/>
  <c r="T1373"/>
  <c r="R1373"/>
  <c r="P1373"/>
  <c r="BI1370"/>
  <c r="BH1370"/>
  <c r="BG1370"/>
  <c r="BF1370"/>
  <c r="T1370"/>
  <c r="R1370"/>
  <c r="P1370"/>
  <c r="BI1360"/>
  <c r="BH1360"/>
  <c r="BG1360"/>
  <c r="BF1360"/>
  <c r="T1360"/>
  <c r="R1360"/>
  <c r="P1360"/>
  <c r="BI1358"/>
  <c r="BH1358"/>
  <c r="BG1358"/>
  <c r="BF1358"/>
  <c r="T1358"/>
  <c r="R1358"/>
  <c r="P1358"/>
  <c r="BI1348"/>
  <c r="BH1348"/>
  <c r="BG1348"/>
  <c r="BF1348"/>
  <c r="T1348"/>
  <c r="R1348"/>
  <c r="P1348"/>
  <c r="BI1346"/>
  <c r="BH1346"/>
  <c r="BG1346"/>
  <c r="BF1346"/>
  <c r="T1346"/>
  <c r="R1346"/>
  <c r="P1346"/>
  <c r="BI1343"/>
  <c r="BH1343"/>
  <c r="BG1343"/>
  <c r="BF1343"/>
  <c r="T1343"/>
  <c r="R1343"/>
  <c r="P1343"/>
  <c r="BI1341"/>
  <c r="BH1341"/>
  <c r="BG1341"/>
  <c r="BF1341"/>
  <c r="T1341"/>
  <c r="R1341"/>
  <c r="P1341"/>
  <c r="BI1331"/>
  <c r="BH1331"/>
  <c r="BG1331"/>
  <c r="BF1331"/>
  <c r="T1331"/>
  <c r="R1331"/>
  <c r="P1331"/>
  <c r="BI1321"/>
  <c r="BH1321"/>
  <c r="BG1321"/>
  <c r="BF1321"/>
  <c r="T1321"/>
  <c r="R1321"/>
  <c r="P1321"/>
  <c r="BI1319"/>
  <c r="BH1319"/>
  <c r="BG1319"/>
  <c r="BF1319"/>
  <c r="T1319"/>
  <c r="R1319"/>
  <c r="P1319"/>
  <c r="BI1312"/>
  <c r="BH1312"/>
  <c r="BG1312"/>
  <c r="BF1312"/>
  <c r="T1312"/>
  <c r="R1312"/>
  <c r="P1312"/>
  <c r="BI1311"/>
  <c r="BH1311"/>
  <c r="BG1311"/>
  <c r="BF1311"/>
  <c r="T1311"/>
  <c r="R1311"/>
  <c r="P1311"/>
  <c r="BI1310"/>
  <c r="BH1310"/>
  <c r="BG1310"/>
  <c r="BF1310"/>
  <c r="T1310"/>
  <c r="R1310"/>
  <c r="P1310"/>
  <c r="BI1309"/>
  <c r="BH1309"/>
  <c r="BG1309"/>
  <c r="BF1309"/>
  <c r="T1309"/>
  <c r="R1309"/>
  <c r="P1309"/>
  <c r="BI1308"/>
  <c r="BH1308"/>
  <c r="BG1308"/>
  <c r="BF1308"/>
  <c r="T1308"/>
  <c r="R1308"/>
  <c r="P1308"/>
  <c r="BI1307"/>
  <c r="BH1307"/>
  <c r="BG1307"/>
  <c r="BF1307"/>
  <c r="T1307"/>
  <c r="R1307"/>
  <c r="P1307"/>
  <c r="BI1304"/>
  <c r="BH1304"/>
  <c r="BG1304"/>
  <c r="BF1304"/>
  <c r="T1304"/>
  <c r="R1304"/>
  <c r="P1304"/>
  <c r="BI1303"/>
  <c r="BH1303"/>
  <c r="BG1303"/>
  <c r="BF1303"/>
  <c r="T1303"/>
  <c r="R1303"/>
  <c r="P1303"/>
  <c r="BI1302"/>
  <c r="BH1302"/>
  <c r="BG1302"/>
  <c r="BF1302"/>
  <c r="T1302"/>
  <c r="R1302"/>
  <c r="P1302"/>
  <c r="BI1298"/>
  <c r="BH1298"/>
  <c r="BG1298"/>
  <c r="BF1298"/>
  <c r="T1298"/>
  <c r="R1298"/>
  <c r="P1298"/>
  <c r="BI1296"/>
  <c r="BH1296"/>
  <c r="BG1296"/>
  <c r="BF1296"/>
  <c r="T1296"/>
  <c r="R1296"/>
  <c r="P1296"/>
  <c r="BI1293"/>
  <c r="BH1293"/>
  <c r="BG1293"/>
  <c r="BF1293"/>
  <c r="T1293"/>
  <c r="R1293"/>
  <c r="P1293"/>
  <c r="BI1291"/>
  <c r="BH1291"/>
  <c r="BG1291"/>
  <c r="BF1291"/>
  <c r="T1291"/>
  <c r="R1291"/>
  <c r="P1291"/>
  <c r="BI1288"/>
  <c r="BH1288"/>
  <c r="BG1288"/>
  <c r="BF1288"/>
  <c r="T1288"/>
  <c r="R1288"/>
  <c r="P1288"/>
  <c r="BI1286"/>
  <c r="BH1286"/>
  <c r="BG1286"/>
  <c r="BF1286"/>
  <c r="T1286"/>
  <c r="R1286"/>
  <c r="P1286"/>
  <c r="BI1283"/>
  <c r="BH1283"/>
  <c r="BG1283"/>
  <c r="BF1283"/>
  <c r="T1283"/>
  <c r="R1283"/>
  <c r="P1283"/>
  <c r="BI1280"/>
  <c r="BH1280"/>
  <c r="BG1280"/>
  <c r="BF1280"/>
  <c r="T1280"/>
  <c r="R1280"/>
  <c r="P1280"/>
  <c r="BI1278"/>
  <c r="BH1278"/>
  <c r="BG1278"/>
  <c r="BF1278"/>
  <c r="T1278"/>
  <c r="R1278"/>
  <c r="P1278"/>
  <c r="BI1276"/>
  <c r="BH1276"/>
  <c r="BG1276"/>
  <c r="BF1276"/>
  <c r="T1276"/>
  <c r="R1276"/>
  <c r="P1276"/>
  <c r="BI1275"/>
  <c r="BH1275"/>
  <c r="BG1275"/>
  <c r="BF1275"/>
  <c r="T1275"/>
  <c r="R1275"/>
  <c r="P1275"/>
  <c r="BI1274"/>
  <c r="BH1274"/>
  <c r="BG1274"/>
  <c r="BF1274"/>
  <c r="T1274"/>
  <c r="R1274"/>
  <c r="P1274"/>
  <c r="BI1273"/>
  <c r="BH1273"/>
  <c r="BG1273"/>
  <c r="BF1273"/>
  <c r="T1273"/>
  <c r="R1273"/>
  <c r="P1273"/>
  <c r="BI1272"/>
  <c r="BH1272"/>
  <c r="BG1272"/>
  <c r="BF1272"/>
  <c r="T1272"/>
  <c r="R1272"/>
  <c r="P1272"/>
  <c r="BI1270"/>
  <c r="BH1270"/>
  <c r="BG1270"/>
  <c r="BF1270"/>
  <c r="T1270"/>
  <c r="R1270"/>
  <c r="P1270"/>
  <c r="BI1269"/>
  <c r="BH1269"/>
  <c r="BG1269"/>
  <c r="BF1269"/>
  <c r="T1269"/>
  <c r="R1269"/>
  <c r="P1269"/>
  <c r="BI1268"/>
  <c r="BH1268"/>
  <c r="BG1268"/>
  <c r="BF1268"/>
  <c r="T1268"/>
  <c r="R1268"/>
  <c r="P1268"/>
  <c r="BI1264"/>
  <c r="BH1264"/>
  <c r="BG1264"/>
  <c r="BF1264"/>
  <c r="T1264"/>
  <c r="R1264"/>
  <c r="P1264"/>
  <c r="BI1262"/>
  <c r="BH1262"/>
  <c r="BG1262"/>
  <c r="BF1262"/>
  <c r="T1262"/>
  <c r="R1262"/>
  <c r="P1262"/>
  <c r="BI1261"/>
  <c r="BH1261"/>
  <c r="BG1261"/>
  <c r="BF1261"/>
  <c r="T1261"/>
  <c r="R1261"/>
  <c r="P1261"/>
  <c r="BI1259"/>
  <c r="BH1259"/>
  <c r="BG1259"/>
  <c r="BF1259"/>
  <c r="T1259"/>
  <c r="R1259"/>
  <c r="P1259"/>
  <c r="BI1258"/>
  <c r="BH1258"/>
  <c r="BG1258"/>
  <c r="BF1258"/>
  <c r="T1258"/>
  <c r="R1258"/>
  <c r="P1258"/>
  <c r="BI1257"/>
  <c r="BH1257"/>
  <c r="BG1257"/>
  <c r="BF1257"/>
  <c r="T1257"/>
  <c r="R1257"/>
  <c r="P1257"/>
  <c r="BI1256"/>
  <c r="BH1256"/>
  <c r="BG1256"/>
  <c r="BF1256"/>
  <c r="T1256"/>
  <c r="R1256"/>
  <c r="P1256"/>
  <c r="BI1255"/>
  <c r="BH1255"/>
  <c r="BG1255"/>
  <c r="BF1255"/>
  <c r="T1255"/>
  <c r="R1255"/>
  <c r="P1255"/>
  <c r="BI1254"/>
  <c r="BH1254"/>
  <c r="BG1254"/>
  <c r="BF1254"/>
  <c r="T1254"/>
  <c r="R1254"/>
  <c r="P1254"/>
  <c r="BI1253"/>
  <c r="BH1253"/>
  <c r="BG1253"/>
  <c r="BF1253"/>
  <c r="T1253"/>
  <c r="R1253"/>
  <c r="P1253"/>
  <c r="BI1247"/>
  <c r="BH1247"/>
  <c r="BG1247"/>
  <c r="BF1247"/>
  <c r="T1247"/>
  <c r="R1247"/>
  <c r="P1247"/>
  <c r="BI1231"/>
  <c r="BH1231"/>
  <c r="BG1231"/>
  <c r="BF1231"/>
  <c r="T1231"/>
  <c r="R1231"/>
  <c r="P1231"/>
  <c r="BI1219"/>
  <c r="BH1219"/>
  <c r="BG1219"/>
  <c r="BF1219"/>
  <c r="T1219"/>
  <c r="R1219"/>
  <c r="P1219"/>
  <c r="BI1207"/>
  <c r="BH1207"/>
  <c r="BG1207"/>
  <c r="BF1207"/>
  <c r="T1207"/>
  <c r="R1207"/>
  <c r="P1207"/>
  <c r="BI1204"/>
  <c r="BH1204"/>
  <c r="BG1204"/>
  <c r="BF1204"/>
  <c r="T1204"/>
  <c r="R1204"/>
  <c r="P1204"/>
  <c r="BI1201"/>
  <c r="BH1201"/>
  <c r="BG1201"/>
  <c r="BF1201"/>
  <c r="T1201"/>
  <c r="R1201"/>
  <c r="P1201"/>
  <c r="BI1186"/>
  <c r="BH1186"/>
  <c r="BG1186"/>
  <c r="BF1186"/>
  <c r="T1186"/>
  <c r="R1186"/>
  <c r="P1186"/>
  <c r="BI1161"/>
  <c r="BH1161"/>
  <c r="BG1161"/>
  <c r="BF1161"/>
  <c r="T1161"/>
  <c r="R1161"/>
  <c r="P1161"/>
  <c r="BI1152"/>
  <c r="BH1152"/>
  <c r="BG1152"/>
  <c r="BF1152"/>
  <c r="T1152"/>
  <c r="R1152"/>
  <c r="P1152"/>
  <c r="BI1143"/>
  <c r="BH1143"/>
  <c r="BG1143"/>
  <c r="BF1143"/>
  <c r="T1143"/>
  <c r="R1143"/>
  <c r="P1143"/>
  <c r="BI1134"/>
  <c r="BH1134"/>
  <c r="BG1134"/>
  <c r="BF1134"/>
  <c r="T1134"/>
  <c r="R1134"/>
  <c r="P1134"/>
  <c r="BI1133"/>
  <c r="BH1133"/>
  <c r="BG1133"/>
  <c r="BF1133"/>
  <c r="T1133"/>
  <c r="R1133"/>
  <c r="P1133"/>
  <c r="BI1132"/>
  <c r="BH1132"/>
  <c r="BG1132"/>
  <c r="BF1132"/>
  <c r="T1132"/>
  <c r="R1132"/>
  <c r="P1132"/>
  <c r="BI1130"/>
  <c r="BH1130"/>
  <c r="BG1130"/>
  <c r="BF1130"/>
  <c r="T1130"/>
  <c r="R1130"/>
  <c r="P1130"/>
  <c r="BI1123"/>
  <c r="BH1123"/>
  <c r="BG1123"/>
  <c r="BF1123"/>
  <c r="T1123"/>
  <c r="R1123"/>
  <c r="P1123"/>
  <c r="BI1116"/>
  <c r="BH1116"/>
  <c r="BG1116"/>
  <c r="BF1116"/>
  <c r="T1116"/>
  <c r="R1116"/>
  <c r="P1116"/>
  <c r="BI1112"/>
  <c r="BH1112"/>
  <c r="BG1112"/>
  <c r="BF1112"/>
  <c r="T1112"/>
  <c r="R1112"/>
  <c r="P1112"/>
  <c r="BI1108"/>
  <c r="BH1108"/>
  <c r="BG1108"/>
  <c r="BF1108"/>
  <c r="T1108"/>
  <c r="R1108"/>
  <c r="P1108"/>
  <c r="BI1105"/>
  <c r="BH1105"/>
  <c r="BG1105"/>
  <c r="BF1105"/>
  <c r="T1105"/>
  <c r="R1105"/>
  <c r="P1105"/>
  <c r="BI1096"/>
  <c r="BH1096"/>
  <c r="BG1096"/>
  <c r="BF1096"/>
  <c r="T1096"/>
  <c r="R1096"/>
  <c r="P1096"/>
  <c r="BI1095"/>
  <c r="BH1095"/>
  <c r="BG1095"/>
  <c r="BF1095"/>
  <c r="T1095"/>
  <c r="R1095"/>
  <c r="P1095"/>
  <c r="BI1094"/>
  <c r="BH1094"/>
  <c r="BG1094"/>
  <c r="BF1094"/>
  <c r="T1094"/>
  <c r="R1094"/>
  <c r="P1094"/>
  <c r="BI1092"/>
  <c r="BH1092"/>
  <c r="BG1092"/>
  <c r="BF1092"/>
  <c r="T1092"/>
  <c r="R1092"/>
  <c r="P1092"/>
  <c r="BI1090"/>
  <c r="BH1090"/>
  <c r="BG1090"/>
  <c r="BF1090"/>
  <c r="T1090"/>
  <c r="R1090"/>
  <c r="P1090"/>
  <c r="BI1089"/>
  <c r="BH1089"/>
  <c r="BG1089"/>
  <c r="BF1089"/>
  <c r="T1089"/>
  <c r="R1089"/>
  <c r="P1089"/>
  <c r="BI1088"/>
  <c r="BH1088"/>
  <c r="BG1088"/>
  <c r="BF1088"/>
  <c r="T1088"/>
  <c r="R1088"/>
  <c r="P1088"/>
  <c r="BI1074"/>
  <c r="BH1074"/>
  <c r="BG1074"/>
  <c r="BF1074"/>
  <c r="T1074"/>
  <c r="R1074"/>
  <c r="P1074"/>
  <c r="BI1073"/>
  <c r="BH1073"/>
  <c r="BG1073"/>
  <c r="BF1073"/>
  <c r="T1073"/>
  <c r="R1073"/>
  <c r="P1073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5"/>
  <c r="BH1065"/>
  <c r="BG1065"/>
  <c r="BF1065"/>
  <c r="T1065"/>
  <c r="R1065"/>
  <c r="P1065"/>
  <c r="BI1064"/>
  <c r="BH1064"/>
  <c r="BG1064"/>
  <c r="BF1064"/>
  <c r="T1064"/>
  <c r="R1064"/>
  <c r="P1064"/>
  <c r="BI1061"/>
  <c r="BH1061"/>
  <c r="BG1061"/>
  <c r="BF1061"/>
  <c r="T1061"/>
  <c r="R1061"/>
  <c r="P1061"/>
  <c r="BI1057"/>
  <c r="BH1057"/>
  <c r="BG1057"/>
  <c r="BF1057"/>
  <c r="T1057"/>
  <c r="R1057"/>
  <c r="P1057"/>
  <c r="BI1054"/>
  <c r="BH1054"/>
  <c r="BG1054"/>
  <c r="BF1054"/>
  <c r="T1054"/>
  <c r="R1054"/>
  <c r="P1054"/>
  <c r="BI1047"/>
  <c r="BH1047"/>
  <c r="BG1047"/>
  <c r="BF1047"/>
  <c r="T1047"/>
  <c r="R1047"/>
  <c r="P1047"/>
  <c r="BI1041"/>
  <c r="BH1041"/>
  <c r="BG1041"/>
  <c r="BF1041"/>
  <c r="T1041"/>
  <c r="R1041"/>
  <c r="P1041"/>
  <c r="BI1038"/>
  <c r="BH1038"/>
  <c r="BG1038"/>
  <c r="BF1038"/>
  <c r="T1038"/>
  <c r="R1038"/>
  <c r="P1038"/>
  <c r="BI1037"/>
  <c r="BH1037"/>
  <c r="BG1037"/>
  <c r="BF1037"/>
  <c r="T1037"/>
  <c r="R1037"/>
  <c r="P1037"/>
  <c r="BI1034"/>
  <c r="BH1034"/>
  <c r="BG1034"/>
  <c r="BF1034"/>
  <c r="T1034"/>
  <c r="R1034"/>
  <c r="P1034"/>
  <c r="BI1031"/>
  <c r="BH1031"/>
  <c r="BG1031"/>
  <c r="BF1031"/>
  <c r="T1031"/>
  <c r="R1031"/>
  <c r="P1031"/>
  <c r="BI1028"/>
  <c r="BH1028"/>
  <c r="BG1028"/>
  <c r="BF1028"/>
  <c r="T1028"/>
  <c r="R1028"/>
  <c r="P1028"/>
  <c r="BI1025"/>
  <c r="BH1025"/>
  <c r="BG1025"/>
  <c r="BF1025"/>
  <c r="T1025"/>
  <c r="R1025"/>
  <c r="P1025"/>
  <c r="BI1022"/>
  <c r="BH1022"/>
  <c r="BG1022"/>
  <c r="BF1022"/>
  <c r="T1022"/>
  <c r="R1022"/>
  <c r="P1022"/>
  <c r="BI1019"/>
  <c r="BH1019"/>
  <c r="BG1019"/>
  <c r="BF1019"/>
  <c r="T1019"/>
  <c r="R1019"/>
  <c r="P1019"/>
  <c r="BI1016"/>
  <c r="BH1016"/>
  <c r="BG1016"/>
  <c r="BF1016"/>
  <c r="T1016"/>
  <c r="R1016"/>
  <c r="P1016"/>
  <c r="BI1014"/>
  <c r="BH1014"/>
  <c r="BG1014"/>
  <c r="BF1014"/>
  <c r="T1014"/>
  <c r="R1014"/>
  <c r="P1014"/>
  <c r="BI1011"/>
  <c r="BH1011"/>
  <c r="BG1011"/>
  <c r="BF1011"/>
  <c r="T1011"/>
  <c r="R1011"/>
  <c r="P1011"/>
  <c r="BI1000"/>
  <c r="BH1000"/>
  <c r="BG1000"/>
  <c r="BF1000"/>
  <c r="T1000"/>
  <c r="R1000"/>
  <c r="P1000"/>
  <c r="BI997"/>
  <c r="BH997"/>
  <c r="BG997"/>
  <c r="BF997"/>
  <c r="T997"/>
  <c r="R997"/>
  <c r="P997"/>
  <c r="BI987"/>
  <c r="BH987"/>
  <c r="BG987"/>
  <c r="BF987"/>
  <c r="T987"/>
  <c r="R987"/>
  <c r="P987"/>
  <c r="BI984"/>
  <c r="BH984"/>
  <c r="BG984"/>
  <c r="BF984"/>
  <c r="T984"/>
  <c r="R984"/>
  <c r="P984"/>
  <c r="BI982"/>
  <c r="BH982"/>
  <c r="BG982"/>
  <c r="BF982"/>
  <c r="T982"/>
  <c r="R982"/>
  <c r="P982"/>
  <c r="BI980"/>
  <c r="BH980"/>
  <c r="BG980"/>
  <c r="BF980"/>
  <c r="T980"/>
  <c r="R980"/>
  <c r="P980"/>
  <c r="BI977"/>
  <c r="BH977"/>
  <c r="BG977"/>
  <c r="BF977"/>
  <c r="T977"/>
  <c r="R977"/>
  <c r="P977"/>
  <c r="BI974"/>
  <c r="BH974"/>
  <c r="BG974"/>
  <c r="BF974"/>
  <c r="T974"/>
  <c r="R974"/>
  <c r="P974"/>
  <c r="BI965"/>
  <c r="BH965"/>
  <c r="BG965"/>
  <c r="BF965"/>
  <c r="T965"/>
  <c r="R965"/>
  <c r="P965"/>
  <c r="BI959"/>
  <c r="BH959"/>
  <c r="BG959"/>
  <c r="BF959"/>
  <c r="T959"/>
  <c r="R959"/>
  <c r="P959"/>
  <c r="BI953"/>
  <c r="BH953"/>
  <c r="BG953"/>
  <c r="BF953"/>
  <c r="T953"/>
  <c r="R953"/>
  <c r="P953"/>
  <c r="BI951"/>
  <c r="BH951"/>
  <c r="BG951"/>
  <c r="BF951"/>
  <c r="T951"/>
  <c r="R951"/>
  <c r="P951"/>
  <c r="BI948"/>
  <c r="BH948"/>
  <c r="BG948"/>
  <c r="BF948"/>
  <c r="T948"/>
  <c r="R948"/>
  <c r="P948"/>
  <c r="BI945"/>
  <c r="BH945"/>
  <c r="BG945"/>
  <c r="BF945"/>
  <c r="T945"/>
  <c r="R945"/>
  <c r="P945"/>
  <c r="BI941"/>
  <c r="BH941"/>
  <c r="BG941"/>
  <c r="BF941"/>
  <c r="T941"/>
  <c r="R941"/>
  <c r="P941"/>
  <c r="BI938"/>
  <c r="BH938"/>
  <c r="BG938"/>
  <c r="BF938"/>
  <c r="T938"/>
  <c r="R938"/>
  <c r="P938"/>
  <c r="BI935"/>
  <c r="BH935"/>
  <c r="BG935"/>
  <c r="BF935"/>
  <c r="T935"/>
  <c r="R935"/>
  <c r="P935"/>
  <c r="BI932"/>
  <c r="BH932"/>
  <c r="BG932"/>
  <c r="BF932"/>
  <c r="T932"/>
  <c r="R932"/>
  <c r="P932"/>
  <c r="BI926"/>
  <c r="BH926"/>
  <c r="BG926"/>
  <c r="BF926"/>
  <c r="T926"/>
  <c r="R926"/>
  <c r="P926"/>
  <c r="BI923"/>
  <c r="BH923"/>
  <c r="BG923"/>
  <c r="BF923"/>
  <c r="T923"/>
  <c r="R923"/>
  <c r="P923"/>
  <c r="BI920"/>
  <c r="BH920"/>
  <c r="BG920"/>
  <c r="BF920"/>
  <c r="T920"/>
  <c r="R920"/>
  <c r="P920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5"/>
  <c r="BH905"/>
  <c r="BG905"/>
  <c r="BF905"/>
  <c r="T905"/>
  <c r="R905"/>
  <c r="P905"/>
  <c r="BI899"/>
  <c r="BH899"/>
  <c r="BG899"/>
  <c r="BF899"/>
  <c r="T899"/>
  <c r="R899"/>
  <c r="P899"/>
  <c r="BI895"/>
  <c r="BH895"/>
  <c r="BG895"/>
  <c r="BF895"/>
  <c r="T895"/>
  <c r="R895"/>
  <c r="P895"/>
  <c r="BI891"/>
  <c r="BH891"/>
  <c r="BG891"/>
  <c r="BF891"/>
  <c r="T891"/>
  <c r="R891"/>
  <c r="P891"/>
  <c r="BI887"/>
  <c r="BH887"/>
  <c r="BG887"/>
  <c r="BF887"/>
  <c r="T887"/>
  <c r="R887"/>
  <c r="P887"/>
  <c r="BI885"/>
  <c r="BH885"/>
  <c r="BG885"/>
  <c r="BF885"/>
  <c r="T885"/>
  <c r="R885"/>
  <c r="P885"/>
  <c r="BI882"/>
  <c r="BH882"/>
  <c r="BG882"/>
  <c r="BF882"/>
  <c r="T882"/>
  <c r="R882"/>
  <c r="P882"/>
  <c r="BI880"/>
  <c r="BH880"/>
  <c r="BG880"/>
  <c r="BF880"/>
  <c r="T880"/>
  <c r="R880"/>
  <c r="P880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4"/>
  <c r="BH864"/>
  <c r="BG864"/>
  <c r="BF864"/>
  <c r="T864"/>
  <c r="R864"/>
  <c r="P864"/>
  <c r="BI862"/>
  <c r="BH862"/>
  <c r="BG862"/>
  <c r="BF862"/>
  <c r="T862"/>
  <c r="R862"/>
  <c r="P862"/>
  <c r="BI859"/>
  <c r="BH859"/>
  <c r="BG859"/>
  <c r="BF859"/>
  <c r="T859"/>
  <c r="R859"/>
  <c r="P859"/>
  <c r="BI856"/>
  <c r="BH856"/>
  <c r="BG856"/>
  <c r="BF856"/>
  <c r="T856"/>
  <c r="R856"/>
  <c r="P856"/>
  <c r="BI853"/>
  <c r="BH853"/>
  <c r="BG853"/>
  <c r="BF853"/>
  <c r="T853"/>
  <c r="R853"/>
  <c r="P853"/>
  <c r="BI850"/>
  <c r="BH850"/>
  <c r="BG850"/>
  <c r="BF850"/>
  <c r="T850"/>
  <c r="R850"/>
  <c r="P850"/>
  <c r="BI847"/>
  <c r="BH847"/>
  <c r="BG847"/>
  <c r="BF847"/>
  <c r="T847"/>
  <c r="R847"/>
  <c r="P847"/>
  <c r="BI844"/>
  <c r="BH844"/>
  <c r="BG844"/>
  <c r="BF844"/>
  <c r="T844"/>
  <c r="R844"/>
  <c r="P844"/>
  <c r="BI841"/>
  <c r="BH841"/>
  <c r="BG841"/>
  <c r="BF841"/>
  <c r="T841"/>
  <c r="R841"/>
  <c r="P841"/>
  <c r="BI838"/>
  <c r="BH838"/>
  <c r="BG838"/>
  <c r="BF838"/>
  <c r="T838"/>
  <c r="R838"/>
  <c r="P838"/>
  <c r="BI836"/>
  <c r="BH836"/>
  <c r="BG836"/>
  <c r="BF836"/>
  <c r="T836"/>
  <c r="R836"/>
  <c r="P836"/>
  <c r="BI830"/>
  <c r="BH830"/>
  <c r="BG830"/>
  <c r="BF830"/>
  <c r="T830"/>
  <c r="R830"/>
  <c r="P830"/>
  <c r="BI826"/>
  <c r="BH826"/>
  <c r="BG826"/>
  <c r="BF826"/>
  <c r="T826"/>
  <c r="R826"/>
  <c r="P826"/>
  <c r="BI822"/>
  <c r="BH822"/>
  <c r="BG822"/>
  <c r="BF822"/>
  <c r="T822"/>
  <c r="R822"/>
  <c r="P822"/>
  <c r="BI820"/>
  <c r="BH820"/>
  <c r="BG820"/>
  <c r="BF820"/>
  <c r="T820"/>
  <c r="R820"/>
  <c r="P820"/>
  <c r="BI814"/>
  <c r="BH814"/>
  <c r="BG814"/>
  <c r="BF814"/>
  <c r="T814"/>
  <c r="R814"/>
  <c r="P814"/>
  <c r="BI811"/>
  <c r="BH811"/>
  <c r="BG811"/>
  <c r="BF811"/>
  <c r="T811"/>
  <c r="R811"/>
  <c r="P811"/>
  <c r="BI809"/>
  <c r="BH809"/>
  <c r="BG809"/>
  <c r="BF809"/>
  <c r="T809"/>
  <c r="R809"/>
  <c r="P809"/>
  <c r="BI806"/>
  <c r="BH806"/>
  <c r="BG806"/>
  <c r="BF806"/>
  <c r="T806"/>
  <c r="R806"/>
  <c r="P806"/>
  <c r="BI802"/>
  <c r="BH802"/>
  <c r="BG802"/>
  <c r="BF802"/>
  <c r="T802"/>
  <c r="R802"/>
  <c r="P802"/>
  <c r="BI800"/>
  <c r="BH800"/>
  <c r="BG800"/>
  <c r="BF800"/>
  <c r="T800"/>
  <c r="R800"/>
  <c r="P800"/>
  <c r="BI790"/>
  <c r="BH790"/>
  <c r="BG790"/>
  <c r="BF790"/>
  <c r="T790"/>
  <c r="R790"/>
  <c r="P790"/>
  <c r="BI788"/>
  <c r="BH788"/>
  <c r="BG788"/>
  <c r="BF788"/>
  <c r="T788"/>
  <c r="R788"/>
  <c r="P788"/>
  <c r="BI778"/>
  <c r="BH778"/>
  <c r="BG778"/>
  <c r="BF778"/>
  <c r="T778"/>
  <c r="R778"/>
  <c r="P778"/>
  <c r="BI774"/>
  <c r="BH774"/>
  <c r="BG774"/>
  <c r="BF774"/>
  <c r="T774"/>
  <c r="R774"/>
  <c r="P774"/>
  <c r="BI765"/>
  <c r="BH765"/>
  <c r="BG765"/>
  <c r="BF765"/>
  <c r="T765"/>
  <c r="R765"/>
  <c r="P765"/>
  <c r="BI756"/>
  <c r="BH756"/>
  <c r="BG756"/>
  <c r="BF756"/>
  <c r="T756"/>
  <c r="R756"/>
  <c r="P756"/>
  <c r="BI752"/>
  <c r="BH752"/>
  <c r="BG752"/>
  <c r="BF752"/>
  <c r="T752"/>
  <c r="R752"/>
  <c r="P752"/>
  <c r="BI747"/>
  <c r="BH747"/>
  <c r="BG747"/>
  <c r="BF747"/>
  <c r="T747"/>
  <c r="R747"/>
  <c r="P747"/>
  <c r="BI741"/>
  <c r="BH741"/>
  <c r="BG741"/>
  <c r="BF741"/>
  <c r="T741"/>
  <c r="R741"/>
  <c r="P741"/>
  <c r="BI738"/>
  <c r="BH738"/>
  <c r="BG738"/>
  <c r="BF738"/>
  <c r="T738"/>
  <c r="T737"/>
  <c r="R738"/>
  <c r="R737"/>
  <c r="P738"/>
  <c r="P737"/>
  <c r="BI736"/>
  <c r="BH736"/>
  <c r="BG736"/>
  <c r="BF736"/>
  <c r="T736"/>
  <c r="R736"/>
  <c r="P736"/>
  <c r="BI734"/>
  <c r="BH734"/>
  <c r="BG734"/>
  <c r="BF734"/>
  <c r="T734"/>
  <c r="R734"/>
  <c r="P734"/>
  <c r="BI733"/>
  <c r="BH733"/>
  <c r="BG733"/>
  <c r="BF733"/>
  <c r="T733"/>
  <c r="R733"/>
  <c r="P733"/>
  <c r="BI731"/>
  <c r="BH731"/>
  <c r="BG731"/>
  <c r="BF731"/>
  <c r="T731"/>
  <c r="R731"/>
  <c r="P731"/>
  <c r="BI730"/>
  <c r="BH730"/>
  <c r="BG730"/>
  <c r="BF730"/>
  <c r="T730"/>
  <c r="R730"/>
  <c r="P730"/>
  <c r="BI726"/>
  <c r="BH726"/>
  <c r="BG726"/>
  <c r="BF726"/>
  <c r="T726"/>
  <c r="R726"/>
  <c r="P726"/>
  <c r="BI723"/>
  <c r="BH723"/>
  <c r="BG723"/>
  <c r="BF723"/>
  <c r="T723"/>
  <c r="R723"/>
  <c r="P723"/>
  <c r="BI720"/>
  <c r="BH720"/>
  <c r="BG720"/>
  <c r="BF720"/>
  <c r="T720"/>
  <c r="R720"/>
  <c r="P720"/>
  <c r="BI717"/>
  <c r="BH717"/>
  <c r="BG717"/>
  <c r="BF717"/>
  <c r="T717"/>
  <c r="R717"/>
  <c r="P717"/>
  <c r="BI714"/>
  <c r="BH714"/>
  <c r="BG714"/>
  <c r="BF714"/>
  <c r="T714"/>
  <c r="R714"/>
  <c r="P714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5"/>
  <c r="BH705"/>
  <c r="BG705"/>
  <c r="BF705"/>
  <c r="T705"/>
  <c r="R705"/>
  <c r="P705"/>
  <c r="BI696"/>
  <c r="BH696"/>
  <c r="BG696"/>
  <c r="BF696"/>
  <c r="T696"/>
  <c r="R696"/>
  <c r="P696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72"/>
  <c r="BH672"/>
  <c r="BG672"/>
  <c r="BF672"/>
  <c r="T672"/>
  <c r="R672"/>
  <c r="P672"/>
  <c r="BI671"/>
  <c r="BH671"/>
  <c r="BG671"/>
  <c r="BF671"/>
  <c r="T671"/>
  <c r="R671"/>
  <c r="P671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1"/>
  <c r="BH651"/>
  <c r="BG651"/>
  <c r="BF651"/>
  <c r="T651"/>
  <c r="R651"/>
  <c r="P651"/>
  <c r="BI648"/>
  <c r="BH648"/>
  <c r="BG648"/>
  <c r="BF648"/>
  <c r="T648"/>
  <c r="R648"/>
  <c r="P648"/>
  <c r="BI638"/>
  <c r="BH638"/>
  <c r="BG638"/>
  <c r="BF638"/>
  <c r="T638"/>
  <c r="R638"/>
  <c r="P638"/>
  <c r="BI636"/>
  <c r="BH636"/>
  <c r="BG636"/>
  <c r="BF636"/>
  <c r="T636"/>
  <c r="R636"/>
  <c r="P636"/>
  <c r="BI630"/>
  <c r="BH630"/>
  <c r="BG630"/>
  <c r="BF630"/>
  <c r="T630"/>
  <c r="R630"/>
  <c r="P630"/>
  <c r="BI629"/>
  <c r="BH629"/>
  <c r="BG629"/>
  <c r="BF629"/>
  <c r="T629"/>
  <c r="R629"/>
  <c r="P629"/>
  <c r="BI626"/>
  <c r="BH626"/>
  <c r="BG626"/>
  <c r="BF626"/>
  <c r="T626"/>
  <c r="R626"/>
  <c r="P626"/>
  <c r="BI624"/>
  <c r="BH624"/>
  <c r="BG624"/>
  <c r="BF624"/>
  <c r="T624"/>
  <c r="R624"/>
  <c r="P624"/>
  <c r="BI621"/>
  <c r="BH621"/>
  <c r="BG621"/>
  <c r="BF621"/>
  <c r="T621"/>
  <c r="R621"/>
  <c r="P621"/>
  <c r="BI604"/>
  <c r="BH604"/>
  <c r="BG604"/>
  <c r="BF604"/>
  <c r="T604"/>
  <c r="R604"/>
  <c r="P604"/>
  <c r="BI598"/>
  <c r="BH598"/>
  <c r="BG598"/>
  <c r="BF598"/>
  <c r="T598"/>
  <c r="R598"/>
  <c r="P598"/>
  <c r="BI595"/>
  <c r="BH595"/>
  <c r="BG595"/>
  <c r="BF595"/>
  <c r="T595"/>
  <c r="R595"/>
  <c r="P595"/>
  <c r="BI589"/>
  <c r="BH589"/>
  <c r="BG589"/>
  <c r="BF589"/>
  <c r="T589"/>
  <c r="R589"/>
  <c r="P589"/>
  <c r="BI583"/>
  <c r="BH583"/>
  <c r="BG583"/>
  <c r="BF583"/>
  <c r="T583"/>
  <c r="R583"/>
  <c r="P583"/>
  <c r="BI577"/>
  <c r="BH577"/>
  <c r="BG577"/>
  <c r="BF577"/>
  <c r="T577"/>
  <c r="R577"/>
  <c r="P577"/>
  <c r="BI574"/>
  <c r="BH574"/>
  <c r="BG574"/>
  <c r="BF574"/>
  <c r="T574"/>
  <c r="R574"/>
  <c r="P574"/>
  <c r="BI563"/>
  <c r="BH563"/>
  <c r="BG563"/>
  <c r="BF563"/>
  <c r="T563"/>
  <c r="R563"/>
  <c r="P563"/>
  <c r="BI559"/>
  <c r="BH559"/>
  <c r="BG559"/>
  <c r="BF559"/>
  <c r="T559"/>
  <c r="R559"/>
  <c r="P559"/>
  <c r="BI553"/>
  <c r="BH553"/>
  <c r="BG553"/>
  <c r="BF553"/>
  <c r="T553"/>
  <c r="R553"/>
  <c r="P553"/>
  <c r="BI538"/>
  <c r="BH538"/>
  <c r="BG538"/>
  <c r="BF538"/>
  <c r="T538"/>
  <c r="R538"/>
  <c r="P538"/>
  <c r="BI531"/>
  <c r="BH531"/>
  <c r="BG531"/>
  <c r="BF531"/>
  <c r="T531"/>
  <c r="R531"/>
  <c r="P531"/>
  <c r="BI528"/>
  <c r="BH528"/>
  <c r="BG528"/>
  <c r="BF528"/>
  <c r="T528"/>
  <c r="R528"/>
  <c r="P528"/>
  <c r="BI512"/>
  <c r="BH512"/>
  <c r="BG512"/>
  <c r="BF512"/>
  <c r="T512"/>
  <c r="R512"/>
  <c r="P512"/>
  <c r="BI496"/>
  <c r="BH496"/>
  <c r="BG496"/>
  <c r="BF496"/>
  <c r="T496"/>
  <c r="R496"/>
  <c r="P496"/>
  <c r="BI492"/>
  <c r="BH492"/>
  <c r="BG492"/>
  <c r="BF492"/>
  <c r="T492"/>
  <c r="R492"/>
  <c r="P492"/>
  <c r="BI487"/>
  <c r="BH487"/>
  <c r="BG487"/>
  <c r="BF487"/>
  <c r="T487"/>
  <c r="R487"/>
  <c r="P487"/>
  <c r="BI482"/>
  <c r="BH482"/>
  <c r="BG482"/>
  <c r="BF482"/>
  <c r="T482"/>
  <c r="R482"/>
  <c r="P482"/>
  <c r="BI477"/>
  <c r="BH477"/>
  <c r="BG477"/>
  <c r="BF477"/>
  <c r="T477"/>
  <c r="R477"/>
  <c r="P477"/>
  <c r="BI474"/>
  <c r="BH474"/>
  <c r="BG474"/>
  <c r="BF474"/>
  <c r="T474"/>
  <c r="R474"/>
  <c r="P474"/>
  <c r="BI473"/>
  <c r="BH473"/>
  <c r="BG473"/>
  <c r="BF473"/>
  <c r="T473"/>
  <c r="R473"/>
  <c r="P473"/>
  <c r="BI469"/>
  <c r="BH469"/>
  <c r="BG469"/>
  <c r="BF469"/>
  <c r="T469"/>
  <c r="R469"/>
  <c r="P469"/>
  <c r="BI462"/>
  <c r="BH462"/>
  <c r="BG462"/>
  <c r="BF462"/>
  <c r="T462"/>
  <c r="R462"/>
  <c r="P462"/>
  <c r="BI459"/>
  <c r="BH459"/>
  <c r="BG459"/>
  <c r="BF459"/>
  <c r="T459"/>
  <c r="R459"/>
  <c r="P459"/>
  <c r="BI458"/>
  <c r="BH458"/>
  <c r="BG458"/>
  <c r="BF458"/>
  <c r="T458"/>
  <c r="R458"/>
  <c r="P458"/>
  <c r="BI452"/>
  <c r="BH452"/>
  <c r="BG452"/>
  <c r="BF452"/>
  <c r="T452"/>
  <c r="R452"/>
  <c r="P452"/>
  <c r="BI451"/>
  <c r="BH451"/>
  <c r="BG451"/>
  <c r="BF451"/>
  <c r="T451"/>
  <c r="R451"/>
  <c r="P451"/>
  <c r="BI448"/>
  <c r="BH448"/>
  <c r="BG448"/>
  <c r="BF448"/>
  <c r="T448"/>
  <c r="R448"/>
  <c r="P448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41"/>
  <c r="BH441"/>
  <c r="BG441"/>
  <c r="BF441"/>
  <c r="T441"/>
  <c r="R441"/>
  <c r="P441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5"/>
  <c r="BH345"/>
  <c r="BG345"/>
  <c r="BF345"/>
  <c r="T345"/>
  <c r="R345"/>
  <c r="P345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20"/>
  <c r="BH320"/>
  <c r="BG320"/>
  <c r="BF320"/>
  <c r="T320"/>
  <c r="R320"/>
  <c r="P320"/>
  <c r="BI314"/>
  <c r="BH314"/>
  <c r="BG314"/>
  <c r="BF314"/>
  <c r="T314"/>
  <c r="R314"/>
  <c r="P314"/>
  <c r="BI307"/>
  <c r="BH307"/>
  <c r="BG307"/>
  <c r="BF307"/>
  <c r="T307"/>
  <c r="R307"/>
  <c r="P307"/>
  <c r="BI304"/>
  <c r="BH304"/>
  <c r="BG304"/>
  <c r="BF304"/>
  <c r="T304"/>
  <c r="R304"/>
  <c r="P304"/>
  <c r="BI295"/>
  <c r="BH295"/>
  <c r="BG295"/>
  <c r="BF295"/>
  <c r="T295"/>
  <c r="R295"/>
  <c r="P295"/>
  <c r="BI292"/>
  <c r="BH292"/>
  <c r="BG292"/>
  <c r="BF292"/>
  <c r="T292"/>
  <c r="R292"/>
  <c r="P292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17"/>
  <c r="BH217"/>
  <c r="BG217"/>
  <c r="BF217"/>
  <c r="T217"/>
  <c r="R217"/>
  <c r="P217"/>
  <c r="BI215"/>
  <c r="BH215"/>
  <c r="BG215"/>
  <c r="BF215"/>
  <c r="T215"/>
  <c r="R215"/>
  <c r="P215"/>
  <c r="BI207"/>
  <c r="BH207"/>
  <c r="BG207"/>
  <c r="BF207"/>
  <c r="T207"/>
  <c r="R207"/>
  <c r="P207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1"/>
  <c r="BH181"/>
  <c r="BG181"/>
  <c r="BF181"/>
  <c r="T181"/>
  <c r="R181"/>
  <c r="P181"/>
  <c r="BI178"/>
  <c r="BH178"/>
  <c r="BG178"/>
  <c r="BF178"/>
  <c r="T178"/>
  <c r="R178"/>
  <c r="P178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F149"/>
  <c r="E147"/>
  <c r="F91"/>
  <c r="E89"/>
  <c r="J26"/>
  <c r="E26"/>
  <c r="J152"/>
  <c r="J25"/>
  <c r="J23"/>
  <c r="E23"/>
  <c r="J93"/>
  <c r="J22"/>
  <c r="J20"/>
  <c r="E20"/>
  <c r="F152"/>
  <c r="J19"/>
  <c r="J17"/>
  <c r="E17"/>
  <c r="F151"/>
  <c r="J16"/>
  <c r="J14"/>
  <c r="J149"/>
  <c r="E7"/>
  <c r="E143"/>
  <c i="1" r="L90"/>
  <c r="AM90"/>
  <c r="AM89"/>
  <c r="L89"/>
  <c r="AM87"/>
  <c r="L87"/>
  <c r="L85"/>
  <c r="L84"/>
  <c i="2" r="J1380"/>
  <c r="J1341"/>
  <c r="BK1308"/>
  <c r="BK1274"/>
  <c r="BK1204"/>
  <c r="J1096"/>
  <c r="BK1000"/>
  <c r="J941"/>
  <c r="J874"/>
  <c r="J774"/>
  <c r="J720"/>
  <c r="BK663"/>
  <c r="BK595"/>
  <c r="J477"/>
  <c r="J429"/>
  <c r="BK359"/>
  <c r="J267"/>
  <c r="J207"/>
  <c r="J1360"/>
  <c r="BK1094"/>
  <c r="BK1057"/>
  <c r="J984"/>
  <c r="BK918"/>
  <c r="BK882"/>
  <c r="BK790"/>
  <c r="J723"/>
  <c r="BK671"/>
  <c r="BK636"/>
  <c r="BK538"/>
  <c r="J414"/>
  <c r="BK334"/>
  <c r="BK281"/>
  <c r="BK188"/>
  <c r="J1373"/>
  <c r="BK1302"/>
  <c r="BK1291"/>
  <c r="BK1286"/>
  <c r="J1273"/>
  <c r="BK1259"/>
  <c r="J1161"/>
  <c r="J1090"/>
  <c r="J1047"/>
  <c r="BK977"/>
  <c r="J916"/>
  <c r="J820"/>
  <c r="J734"/>
  <c r="J705"/>
  <c r="J665"/>
  <c r="J577"/>
  <c r="J469"/>
  <c r="BK372"/>
  <c r="BK350"/>
  <c r="BK1095"/>
  <c r="J1064"/>
  <c r="J926"/>
  <c r="BK856"/>
  <c r="J752"/>
  <c r="J690"/>
  <c r="J658"/>
  <c r="J458"/>
  <c r="BK411"/>
  <c r="BK385"/>
  <c r="J337"/>
  <c r="J266"/>
  <c r="BK217"/>
  <c r="BK1376"/>
  <c r="BK1319"/>
  <c r="BK1309"/>
  <c r="BK1256"/>
  <c r="BK1207"/>
  <c r="J1112"/>
  <c r="BK1065"/>
  <c r="J1025"/>
  <c r="J977"/>
  <c r="BK945"/>
  <c r="J870"/>
  <c r="J847"/>
  <c r="J802"/>
  <c r="J736"/>
  <c r="BK692"/>
  <c r="J671"/>
  <c r="BK656"/>
  <c r="J636"/>
  <c r="J553"/>
  <c r="BK462"/>
  <c r="BK423"/>
  <c r="BK382"/>
  <c r="J350"/>
  <c r="BK321"/>
  <c r="BK263"/>
  <c r="J217"/>
  <c r="J164"/>
  <c i="3" r="J216"/>
  <c r="J161"/>
  <c r="J194"/>
  <c r="BK144"/>
  <c r="J208"/>
  <c r="J144"/>
  <c r="J162"/>
  <c r="J149"/>
  <c r="BK213"/>
  <c r="J188"/>
  <c r="J172"/>
  <c r="J163"/>
  <c r="BK184"/>
  <c r="J200"/>
  <c r="BK164"/>
  <c r="J191"/>
  <c r="BK150"/>
  <c r="J156"/>
  <c i="4" r="J207"/>
  <c r="J151"/>
  <c r="BK194"/>
  <c r="BK285"/>
  <c r="BK207"/>
  <c r="J181"/>
  <c r="BK130"/>
  <c r="BK262"/>
  <c r="BK221"/>
  <c r="J203"/>
  <c r="BK166"/>
  <c r="J148"/>
  <c r="J130"/>
  <c r="BK284"/>
  <c r="BK254"/>
  <c r="BK167"/>
  <c r="BK131"/>
  <c r="BK245"/>
  <c r="J217"/>
  <c r="BK178"/>
  <c r="BK161"/>
  <c r="J140"/>
  <c r="J220"/>
  <c r="BK155"/>
  <c r="J255"/>
  <c r="BK203"/>
  <c r="BK146"/>
  <c i="5" r="BK132"/>
  <c r="BK125"/>
  <c i="6" r="BK121"/>
  <c r="BK159"/>
  <c r="BK151"/>
  <c r="J180"/>
  <c r="BK142"/>
  <c r="J124"/>
  <c r="BK149"/>
  <c r="BK145"/>
  <c r="J141"/>
  <c r="BK160"/>
  <c r="BK134"/>
  <c i="7" r="J134"/>
  <c r="BK137"/>
  <c i="8" r="BK131"/>
  <c r="BK142"/>
  <c i="2" r="J1346"/>
  <c r="J1319"/>
  <c r="BK1276"/>
  <c r="J1258"/>
  <c r="J1108"/>
  <c r="BK1041"/>
  <c r="BK982"/>
  <c r="BK899"/>
  <c r="BK788"/>
  <c r="BK717"/>
  <c r="BK553"/>
  <c r="BK459"/>
  <c r="BK390"/>
  <c r="BK307"/>
  <c r="J248"/>
  <c r="BK170"/>
  <c r="BK1255"/>
  <c r="J1069"/>
  <c r="BK1019"/>
  <c r="BK941"/>
  <c r="J891"/>
  <c r="J856"/>
  <c r="BK778"/>
  <c r="J686"/>
  <c r="BK648"/>
  <c r="BK452"/>
  <c r="BK402"/>
  <c r="BK335"/>
  <c r="BK283"/>
  <c r="BK158"/>
  <c r="BK1304"/>
  <c r="BK1298"/>
  <c r="BK1288"/>
  <c r="J1274"/>
  <c r="BK1262"/>
  <c r="BK1258"/>
  <c r="BK1231"/>
  <c r="BK1132"/>
  <c r="BK1067"/>
  <c r="J1014"/>
  <c r="BK953"/>
  <c r="BK917"/>
  <c r="BK885"/>
  <c r="BK822"/>
  <c r="J800"/>
  <c r="BK709"/>
  <c r="J662"/>
  <c r="J583"/>
  <c r="J528"/>
  <c r="J426"/>
  <c r="J377"/>
  <c r="BK353"/>
  <c r="BK1219"/>
  <c r="BK1054"/>
  <c r="J980"/>
  <c r="BK915"/>
  <c r="J864"/>
  <c r="J765"/>
  <c r="J711"/>
  <c r="BK668"/>
  <c r="BK661"/>
  <c r="J598"/>
  <c r="J482"/>
  <c r="J448"/>
  <c r="J396"/>
  <c r="BK362"/>
  <c r="J271"/>
  <c r="J249"/>
  <c r="BK215"/>
  <c r="BK164"/>
  <c r="BK1373"/>
  <c r="J1312"/>
  <c r="J1308"/>
  <c r="J1259"/>
  <c r="J1231"/>
  <c r="BK1161"/>
  <c r="J1133"/>
  <c r="BK1096"/>
  <c r="BK1069"/>
  <c r="BK1047"/>
  <c r="J1000"/>
  <c r="J959"/>
  <c r="BK938"/>
  <c r="BK874"/>
  <c r="BK853"/>
  <c r="BK830"/>
  <c r="J811"/>
  <c r="J756"/>
  <c r="J730"/>
  <c r="J685"/>
  <c r="BK662"/>
  <c r="BK657"/>
  <c r="J638"/>
  <c r="BK626"/>
  <c r="BK577"/>
  <c r="J538"/>
  <c r="J474"/>
  <c r="BK448"/>
  <c r="J437"/>
  <c r="J390"/>
  <c r="J379"/>
  <c r="J362"/>
  <c r="J345"/>
  <c r="BK324"/>
  <c r="J279"/>
  <c r="BK249"/>
  <c r="BK242"/>
  <c r="J167"/>
  <c i="3" r="BK212"/>
  <c r="BK189"/>
  <c r="BK177"/>
  <c r="J207"/>
  <c r="BK187"/>
  <c r="J153"/>
  <c r="BK133"/>
  <c r="J209"/>
  <c r="BK182"/>
  <c r="BK139"/>
  <c r="J206"/>
  <c r="J159"/>
  <c r="J146"/>
  <c r="BK207"/>
  <c r="BK200"/>
  <c r="BK178"/>
  <c r="J169"/>
  <c r="BK163"/>
  <c r="J210"/>
  <c r="BK198"/>
  <c r="BK165"/>
  <c r="J198"/>
  <c r="BK172"/>
  <c r="J139"/>
  <c r="BK186"/>
  <c r="BK159"/>
  <c i="4" r="J270"/>
  <c r="BK197"/>
  <c r="J147"/>
  <c r="J222"/>
  <c r="BK258"/>
  <c r="J230"/>
  <c r="J214"/>
  <c r="J193"/>
  <c r="BK151"/>
  <c r="J132"/>
  <c r="BK272"/>
  <c r="J251"/>
  <c r="BK222"/>
  <c r="BK205"/>
  <c r="J188"/>
  <c r="BK174"/>
  <c r="J165"/>
  <c r="BK145"/>
  <c r="BK129"/>
  <c r="J278"/>
  <c r="J266"/>
  <c r="J252"/>
  <c r="J248"/>
  <c r="J234"/>
  <c r="BK148"/>
  <c r="BK283"/>
  <c r="J247"/>
  <c r="BK223"/>
  <c r="BK188"/>
  <c r="J167"/>
  <c r="J150"/>
  <c r="J274"/>
  <c r="BK171"/>
  <c r="BK281"/>
  <c r="J259"/>
  <c r="BK152"/>
  <c i="2" r="J1348"/>
  <c r="BK1312"/>
  <c r="J1278"/>
  <c r="BK1254"/>
  <c r="J1105"/>
  <c r="J1019"/>
  <c r="J987"/>
  <c r="J911"/>
  <c r="BK738"/>
  <c r="BK672"/>
  <c r="BK654"/>
  <c r="BK496"/>
  <c r="J445"/>
  <c r="J417"/>
  <c r="BK364"/>
  <c r="J329"/>
  <c r="J256"/>
  <c r="BK239"/>
  <c r="BK181"/>
  <c r="J1272"/>
  <c r="BK1116"/>
  <c r="J1089"/>
  <c r="BK1034"/>
  <c r="BK951"/>
  <c r="J899"/>
  <c r="J872"/>
  <c r="BK802"/>
  <c r="J731"/>
  <c r="J660"/>
  <c r="BK624"/>
  <c r="BK469"/>
  <c r="J314"/>
  <c r="BK248"/>
  <c r="BK167"/>
  <c r="J1307"/>
  <c r="J1302"/>
  <c r="BK1293"/>
  <c r="J1283"/>
  <c r="J1268"/>
  <c r="J1255"/>
  <c r="J1143"/>
  <c r="BK1071"/>
  <c r="J982"/>
  <c r="J920"/>
  <c r="J895"/>
  <c r="J836"/>
  <c r="BK752"/>
  <c r="BK710"/>
  <c r="J672"/>
  <c r="J651"/>
  <c r="J559"/>
  <c r="BK445"/>
  <c r="BK379"/>
  <c r="J359"/>
  <c r="BK329"/>
  <c r="J284"/>
  <c r="J274"/>
  <c r="BK266"/>
  <c r="BK232"/>
  <c r="BK201"/>
  <c r="J170"/>
  <c r="J1262"/>
  <c r="BK1257"/>
  <c r="J1152"/>
  <c r="BK1088"/>
  <c r="J1071"/>
  <c r="J1067"/>
  <c r="J1022"/>
  <c r="J938"/>
  <c r="J885"/>
  <c r="J862"/>
  <c r="BK809"/>
  <c r="BK730"/>
  <c r="J667"/>
  <c r="BK655"/>
  <c r="BK487"/>
  <c r="BK426"/>
  <c r="BK392"/>
  <c r="J367"/>
  <c r="J283"/>
  <c r="J242"/>
  <c r="BK207"/>
  <c r="F37"/>
  <c i="4" r="J173"/>
  <c r="J174"/>
  <c r="J281"/>
  <c r="BK248"/>
  <c r="J232"/>
  <c r="J221"/>
  <c r="J206"/>
  <c r="J170"/>
  <c r="J136"/>
  <c r="J289"/>
  <c r="BK250"/>
  <c r="J227"/>
  <c r="J218"/>
  <c r="J195"/>
  <c r="BK183"/>
  <c r="BK175"/>
  <c r="J157"/>
  <c r="BK142"/>
  <c r="J137"/>
  <c r="BK289"/>
  <c r="BK282"/>
  <c r="J272"/>
  <c r="J258"/>
  <c r="BK239"/>
  <c r="BK247"/>
  <c r="BK180"/>
  <c r="J145"/>
  <c r="J284"/>
  <c r="BK275"/>
  <c r="BK236"/>
  <c r="BK214"/>
  <c r="BK192"/>
  <c r="BK170"/>
  <c r="J156"/>
  <c r="J285"/>
  <c r="J176"/>
  <c r="BK137"/>
  <c r="BK256"/>
  <c r="BK208"/>
  <c i="5" r="J164"/>
  <c r="J158"/>
  <c r="J147"/>
  <c r="BK141"/>
  <c r="BK133"/>
  <c r="BK135"/>
  <c i="6" r="J135"/>
  <c r="J169"/>
  <c r="BK124"/>
  <c r="BK158"/>
  <c r="BK127"/>
  <c r="J152"/>
  <c r="J143"/>
  <c r="J132"/>
  <c r="J121"/>
  <c r="J154"/>
  <c r="J147"/>
  <c r="BK122"/>
  <c r="J148"/>
  <c r="J156"/>
  <c r="BK129"/>
  <c r="J122"/>
  <c i="7" r="BK127"/>
  <c r="J126"/>
  <c r="J131"/>
  <c i="8" r="BK128"/>
  <c r="BK127"/>
  <c r="J141"/>
  <c i="2" r="J1343"/>
  <c r="J1275"/>
  <c r="J1028"/>
  <c r="BK923"/>
  <c r="J880"/>
  <c r="BK765"/>
  <c r="BK658"/>
  <c r="BK559"/>
  <c r="BK408"/>
  <c r="BK292"/>
  <c r="F39"/>
  <c i="4" r="J141"/>
  <c r="BK266"/>
  <c r="BK241"/>
  <c r="J216"/>
  <c r="J191"/>
  <c r="J169"/>
  <c r="BK138"/>
  <c r="BK287"/>
  <c r="J256"/>
  <c r="J242"/>
  <c r="BK228"/>
  <c r="BK132"/>
  <c r="J271"/>
  <c r="BK231"/>
  <c r="J184"/>
  <c r="J160"/>
  <c r="J215"/>
  <c r="BK133"/>
  <c r="J288"/>
  <c r="J179"/>
  <c r="BK279"/>
  <c r="BK259"/>
  <c r="BK244"/>
  <c r="J213"/>
  <c r="J204"/>
  <c r="J192"/>
  <c r="J152"/>
  <c i="5" r="J148"/>
  <c i="6" r="BK141"/>
  <c r="BK144"/>
  <c r="J164"/>
  <c r="BK137"/>
  <c i="7" r="BK134"/>
  <c r="BK130"/>
  <c i="8" r="J128"/>
  <c i="2" r="BK1348"/>
  <c r="J1309"/>
  <c r="BK1264"/>
  <c r="BK1092"/>
  <c r="BK997"/>
  <c r="J935"/>
  <c r="J853"/>
  <c r="J733"/>
  <c r="BK638"/>
  <c r="BK451"/>
  <c r="J392"/>
  <c r="BK314"/>
  <c r="J235"/>
  <c r="BK1130"/>
  <c r="BK1038"/>
  <c r="BK974"/>
  <c r="J915"/>
  <c r="J830"/>
  <c r="BK683"/>
  <c r="J629"/>
  <c r="J441"/>
  <c r="BK345"/>
  <c r="BK267"/>
  <c r="J1388"/>
  <c r="J1291"/>
  <c r="BK1278"/>
  <c r="BK1261"/>
  <c r="BK1247"/>
  <c r="BK1073"/>
  <c r="BK1031"/>
  <c r="J923"/>
  <c r="BK844"/>
  <c r="BK747"/>
  <c r="BK684"/>
  <c r="J624"/>
  <c r="J462"/>
  <c r="BK375"/>
  <c r="J336"/>
  <c r="BK1143"/>
  <c r="BK1025"/>
  <c r="BK920"/>
  <c r="BK838"/>
  <c r="J696"/>
  <c r="J626"/>
  <c r="BK474"/>
  <c r="BK414"/>
  <c r="J372"/>
  <c r="J276"/>
  <c r="J232"/>
  <c i="1" r="AS95"/>
  <c i="2" r="J1132"/>
  <c r="J1073"/>
  <c r="J1038"/>
  <c r="J965"/>
  <c r="BK895"/>
  <c r="BK880"/>
  <c r="BK841"/>
  <c r="J814"/>
  <c r="BK723"/>
  <c r="BK686"/>
  <c r="BK667"/>
  <c r="J655"/>
  <c r="BK621"/>
  <c r="BK528"/>
  <c r="J451"/>
  <c r="BK429"/>
  <c r="BK394"/>
  <c r="J364"/>
  <c r="BK339"/>
  <c r="J295"/>
  <c r="BK250"/>
  <c r="J239"/>
  <c i="3" r="J197"/>
  <c r="J213"/>
  <c r="J214"/>
  <c r="J160"/>
  <c r="BK210"/>
  <c r="BK181"/>
  <c r="J142"/>
  <c r="BK166"/>
  <c r="J143"/>
  <c r="BK197"/>
  <c r="J180"/>
  <c r="J166"/>
  <c r="J215"/>
  <c r="J147"/>
  <c r="J183"/>
  <c r="BK179"/>
  <c r="BK180"/>
  <c r="BK188"/>
  <c r="J145"/>
  <c i="4" r="BK226"/>
  <c r="BK150"/>
  <c r="BK186"/>
  <c r="J282"/>
  <c r="J245"/>
  <c r="J223"/>
  <c r="BK209"/>
  <c r="BK153"/>
  <c r="BK273"/>
  <c r="BK232"/>
  <c r="BK215"/>
  <c r="BK181"/>
  <c r="BK173"/>
  <c r="BK159"/>
  <c r="BK135"/>
  <c r="BK263"/>
  <c r="BK234"/>
  <c r="BK235"/>
  <c r="J166"/>
  <c r="BK286"/>
  <c r="J261"/>
  <c r="J228"/>
  <c r="J209"/>
  <c r="BK177"/>
  <c r="J155"/>
  <c r="BK251"/>
  <c r="BK189"/>
  <c r="J279"/>
  <c r="BK184"/>
  <c r="BK193"/>
  <c i="5" r="J157"/>
  <c r="BK129"/>
  <c i="6" r="J157"/>
  <c r="J161"/>
  <c r="BK171"/>
  <c r="J123"/>
  <c r="BK138"/>
  <c r="J172"/>
  <c r="BK126"/>
  <c r="BK161"/>
  <c r="BK123"/>
  <c i="8" r="J142"/>
  <c r="J124"/>
  <c r="BK123"/>
  <c i="2" r="BK1346"/>
  <c r="BK1268"/>
  <c r="BK1112"/>
  <c r="J1034"/>
  <c r="J953"/>
  <c r="BK859"/>
  <c r="J710"/>
  <c r="J657"/>
  <c r="BK482"/>
  <c r="BK396"/>
  <c r="BK337"/>
  <c r="J251"/>
  <c r="J188"/>
  <c r="J1257"/>
  <c r="BK1090"/>
  <c r="BK959"/>
  <c r="BK887"/>
  <c r="BK800"/>
  <c r="BK682"/>
  <c r="J595"/>
  <c r="BK458"/>
  <c r="BK320"/>
  <c r="BK247"/>
  <c r="J1310"/>
  <c r="J1293"/>
  <c r="BK1275"/>
  <c r="J334"/>
  <c r="J321"/>
  <c r="J304"/>
  <c r="J281"/>
  <c r="BK276"/>
  <c r="J268"/>
  <c r="J245"/>
  <c r="J230"/>
  <c r="J198"/>
  <c r="F36"/>
  <c i="3" r="J141"/>
  <c r="J179"/>
  <c r="J187"/>
  <c r="BK168"/>
  <c r="J204"/>
  <c r="J154"/>
  <c r="J195"/>
  <c r="J181"/>
  <c r="BK151"/>
  <c r="BK142"/>
  <c r="BK143"/>
  <c i="4" r="J231"/>
  <c r="J198"/>
  <c r="J183"/>
  <c r="BK291"/>
  <c r="BK202"/>
  <c r="BK136"/>
  <c r="J253"/>
  <c r="J233"/>
  <c r="BK224"/>
  <c r="J210"/>
  <c r="J194"/>
  <c r="J149"/>
  <c r="J276"/>
  <c r="BK252"/>
  <c r="BK230"/>
  <c r="BK219"/>
  <c r="BK199"/>
  <c r="J186"/>
  <c r="J168"/>
  <c r="J161"/>
  <c r="BK147"/>
  <c r="J171"/>
  <c r="BK149"/>
  <c r="J128"/>
  <c r="BK238"/>
  <c r="J180"/>
  <c r="BK156"/>
  <c r="J273"/>
  <c r="J197"/>
  <c i="5" r="BK162"/>
  <c r="BK152"/>
  <c r="BK143"/>
  <c r="J136"/>
  <c r="BK131"/>
  <c r="BK127"/>
  <c i="6" r="BK136"/>
  <c r="BK170"/>
  <c r="J149"/>
  <c r="BK173"/>
  <c r="BK148"/>
  <c r="BK125"/>
  <c r="BK150"/>
  <c r="BK135"/>
  <c r="BK182"/>
  <c r="J163"/>
  <c r="BK139"/>
  <c r="BK166"/>
  <c r="BK157"/>
  <c r="J125"/>
  <c r="BK167"/>
  <c r="J168"/>
  <c r="BK133"/>
  <c i="7" r="J132"/>
  <c r="BK125"/>
  <c r="J125"/>
  <c i="8" r="J127"/>
  <c r="J123"/>
  <c r="BK124"/>
  <c i="2" r="J1376"/>
  <c r="J1311"/>
  <c r="BK1273"/>
  <c r="J1123"/>
  <c r="BK1089"/>
  <c r="BK980"/>
  <c r="BK826"/>
  <c r="J709"/>
  <c r="J563"/>
  <c r="BK442"/>
  <c r="J385"/>
  <c r="BK274"/>
  <c r="BK198"/>
  <c r="BK1269"/>
  <c r="J1092"/>
  <c r="BK1037"/>
  <c r="BK911"/>
  <c r="J826"/>
  <c r="BK705"/>
  <c r="BK512"/>
  <c r="BK399"/>
  <c r="BK235"/>
  <c r="J1303"/>
  <c r="BK1296"/>
  <c r="BK1280"/>
  <c r="J1264"/>
  <c r="J1207"/>
  <c r="J1088"/>
  <c r="BK1061"/>
  <c r="BK987"/>
  <c r="BK935"/>
  <c r="BK847"/>
  <c r="J806"/>
  <c r="J692"/>
  <c r="BK589"/>
  <c r="BK492"/>
  <c r="J402"/>
  <c r="J366"/>
  <c r="J1130"/>
  <c r="BK1011"/>
  <c r="BK872"/>
  <c r="J741"/>
  <c r="BK685"/>
  <c r="J531"/>
  <c r="J408"/>
  <c r="BK377"/>
  <c r="J327"/>
  <c r="BK251"/>
  <c r="J181"/>
  <c r="BK1341"/>
  <c r="BK1310"/>
  <c r="BK1303"/>
  <c r="J1247"/>
  <c r="BK1134"/>
  <c r="J1095"/>
  <c r="J1057"/>
  <c r="BK1022"/>
  <c r="J951"/>
  <c r="J887"/>
  <c r="J859"/>
  <c r="BK820"/>
  <c r="J788"/>
  <c r="BK711"/>
  <c r="J684"/>
  <c r="BK660"/>
  <c r="BK651"/>
  <c r="BK604"/>
  <c r="BK574"/>
  <c r="BK477"/>
  <c r="BK441"/>
  <c r="J399"/>
  <c r="BK367"/>
  <c r="BK336"/>
  <c r="BK286"/>
  <c r="J247"/>
  <c r="J201"/>
  <c i="3" r="BK216"/>
  <c r="BK162"/>
  <c r="J202"/>
  <c r="BK154"/>
  <c r="BK214"/>
  <c r="BK183"/>
  <c r="BK169"/>
  <c r="J201"/>
  <c r="J150"/>
  <c r="BK204"/>
  <c r="J186"/>
  <c r="J171"/>
  <c r="J164"/>
  <c r="BK206"/>
  <c r="BK160"/>
  <c r="BK193"/>
  <c r="J165"/>
  <c r="J168"/>
  <c r="BK134"/>
  <c i="4" r="J199"/>
  <c r="BK290"/>
  <c r="J290"/>
  <c r="J243"/>
  <c r="BK198"/>
  <c r="J138"/>
  <c r="J264"/>
  <c r="BK229"/>
  <c r="J202"/>
  <c r="J178"/>
  <c r="J154"/>
  <c r="BK134"/>
  <c r="BK277"/>
  <c r="J262"/>
  <c r="BK242"/>
  <c r="J239"/>
  <c r="BK154"/>
  <c r="BK280"/>
  <c r="J219"/>
  <c r="J187"/>
  <c r="BK157"/>
  <c r="J134"/>
  <c r="BK216"/>
  <c r="J159"/>
  <c r="BK164"/>
  <c i="5" r="J145"/>
  <c r="BK142"/>
  <c r="BK137"/>
  <c r="BK163"/>
  <c r="J161"/>
  <c r="J154"/>
  <c r="BK144"/>
  <c r="J140"/>
  <c r="J131"/>
  <c r="BK164"/>
  <c r="J162"/>
  <c r="J160"/>
  <c r="BK158"/>
  <c r="BK156"/>
  <c r="J152"/>
  <c r="BK149"/>
  <c r="BK148"/>
  <c r="J144"/>
  <c r="J141"/>
  <c r="BK140"/>
  <c r="BK138"/>
  <c r="BK134"/>
  <c r="J133"/>
  <c r="J129"/>
  <c r="BK161"/>
  <c r="J149"/>
  <c r="J138"/>
  <c r="J128"/>
  <c i="6" r="J155"/>
  <c r="BK180"/>
  <c r="BK143"/>
  <c r="J144"/>
  <c r="BK179"/>
  <c r="BK147"/>
  <c r="J130"/>
  <c r="J170"/>
  <c r="J160"/>
  <c r="J182"/>
  <c r="J158"/>
  <c r="BK164"/>
  <c r="BK155"/>
  <c i="7" r="J133"/>
  <c r="J130"/>
  <c i="8" r="J126"/>
  <c r="BK126"/>
  <c i="2" r="BK1388"/>
  <c r="J1331"/>
  <c r="J1286"/>
  <c r="BK1272"/>
  <c r="J1186"/>
  <c r="J1011"/>
  <c r="J913"/>
  <c r="BK811"/>
  <c r="BK726"/>
  <c r="J666"/>
  <c r="BK630"/>
  <c r="BK531"/>
  <c r="BK434"/>
  <c r="BK366"/>
  <c r="BK295"/>
  <c r="J250"/>
  <c r="BK1360"/>
  <c r="J1204"/>
  <c r="J1065"/>
  <c r="J1016"/>
  <c r="J917"/>
  <c r="BK850"/>
  <c r="J738"/>
  <c r="J717"/>
  <c r="J661"/>
  <c r="J589"/>
  <c r="J447"/>
  <c r="BK351"/>
  <c r="J259"/>
  <c r="J36"/>
  <c i="3" r="J190"/>
  <c r="J189"/>
  <c r="BK175"/>
  <c r="J205"/>
  <c r="BK167"/>
  <c r="J193"/>
  <c r="BK156"/>
  <c r="J133"/>
  <c i="4" r="J269"/>
  <c r="BK212"/>
  <c r="J185"/>
  <c r="BK141"/>
  <c r="J236"/>
  <c r="J291"/>
  <c r="J263"/>
  <c r="J238"/>
  <c r="BK225"/>
  <c r="BK213"/>
  <c r="J196"/>
  <c r="J142"/>
  <c r="J277"/>
  <c r="BK257"/>
  <c r="BK243"/>
  <c r="BK220"/>
  <c r="BK200"/>
  <c r="BK187"/>
  <c r="BK176"/>
  <c r="J164"/>
  <c r="J144"/>
  <c r="J131"/>
  <c r="J280"/>
  <c r="BK271"/>
  <c r="BK260"/>
  <c r="BK249"/>
  <c r="BK240"/>
  <c r="J229"/>
  <c r="J146"/>
  <c r="J287"/>
  <c r="BK276"/>
  <c r="BK253"/>
  <c r="J240"/>
  <c r="J225"/>
  <c r="J208"/>
  <c r="BK165"/>
  <c r="J153"/>
  <c r="J133"/>
  <c r="J250"/>
  <c r="BK204"/>
  <c r="BK158"/>
  <c r="BK261"/>
  <c r="J268"/>
  <c r="BK191"/>
  <c i="5" r="J159"/>
  <c r="BK150"/>
  <c r="J139"/>
  <c r="BK126"/>
  <c r="J127"/>
  <c i="6" r="J127"/>
  <c r="J173"/>
  <c r="J146"/>
  <c r="BK162"/>
  <c r="J136"/>
  <c r="J162"/>
  <c r="J145"/>
  <c r="J126"/>
  <c r="J179"/>
  <c r="J159"/>
  <c r="J151"/>
  <c r="BK152"/>
  <c r="J142"/>
  <c r="J138"/>
  <c r="BK132"/>
  <c r="BK154"/>
  <c i="7" r="J139"/>
  <c r="BK128"/>
  <c r="BK133"/>
  <c i="8" r="J125"/>
  <c r="BK130"/>
  <c i="2" r="BK734"/>
  <c r="J656"/>
  <c r="J487"/>
  <c r="BK437"/>
  <c r="BK365"/>
  <c r="BK259"/>
  <c r="BK230"/>
  <c r="J1201"/>
  <c r="BK1072"/>
  <c r="J997"/>
  <c r="BK916"/>
  <c r="BK774"/>
  <c r="J664"/>
  <c r="J459"/>
  <c r="J353"/>
  <c r="J1370"/>
  <c r="J1296"/>
  <c r="J1276"/>
  <c r="J1254"/>
  <c r="J1134"/>
  <c r="J1068"/>
  <c r="J948"/>
  <c r="J905"/>
  <c r="BK814"/>
  <c r="BK720"/>
  <c r="BK563"/>
  <c r="J394"/>
  <c r="BK327"/>
  <c r="J286"/>
  <c r="BK279"/>
  <c r="BK271"/>
  <c r="J263"/>
  <c r="BK238"/>
  <c r="J215"/>
  <c r="BK189"/>
  <c r="BK1358"/>
  <c r="J1261"/>
  <c r="J1256"/>
  <c r="BK1133"/>
  <c r="J1072"/>
  <c r="BK1068"/>
  <c r="J1061"/>
  <c r="BK1014"/>
  <c r="J945"/>
  <c r="BK913"/>
  <c r="J844"/>
  <c r="J778"/>
  <c r="J726"/>
  <c r="J682"/>
  <c r="BK664"/>
  <c r="J621"/>
  <c r="J452"/>
  <c r="J423"/>
  <c r="BK387"/>
  <c r="J365"/>
  <c r="J292"/>
  <c r="BK253"/>
  <c r="J192"/>
  <c r="BK1380"/>
  <c r="BK1331"/>
  <c r="BK1311"/>
  <c r="BK1307"/>
  <c r="J1253"/>
  <c r="BK1152"/>
  <c r="J1116"/>
  <c r="J1094"/>
  <c r="J1054"/>
  <c r="BK1028"/>
  <c r="BK1016"/>
  <c r="BK948"/>
  <c r="J918"/>
  <c r="J882"/>
  <c r="BK862"/>
  <c r="J850"/>
  <c r="BK836"/>
  <c r="J790"/>
  <c r="J747"/>
  <c r="BK714"/>
  <c r="BK688"/>
  <c r="J683"/>
  <c r="J663"/>
  <c r="J659"/>
  <c r="J630"/>
  <c r="BK583"/>
  <c r="J512"/>
  <c r="BK473"/>
  <c r="BK447"/>
  <c r="J387"/>
  <c r="J375"/>
  <c r="J351"/>
  <c r="J320"/>
  <c r="BK268"/>
  <c r="J253"/>
  <c r="BK244"/>
  <c r="BK178"/>
  <c r="J158"/>
  <c i="3" r="BK195"/>
  <c r="BK215"/>
  <c r="J173"/>
  <c r="J212"/>
  <c r="J203"/>
  <c r="J152"/>
  <c r="J211"/>
  <c r="BK191"/>
  <c r="J174"/>
  <c r="BK170"/>
  <c r="J135"/>
  <c r="BK153"/>
  <c r="J136"/>
  <c r="BK205"/>
  <c r="J199"/>
  <c r="J182"/>
  <c r="J170"/>
  <c r="BK161"/>
  <c r="BK209"/>
  <c r="BK145"/>
  <c r="J185"/>
  <c r="BK199"/>
  <c r="J175"/>
  <c r="BK135"/>
  <c r="J178"/>
  <c r="BK147"/>
  <c r="BK146"/>
  <c i="4" r="BK268"/>
  <c r="J189"/>
  <c r="BK140"/>
  <c r="BK196"/>
  <c r="BK128"/>
  <c r="BK270"/>
  <c r="J235"/>
  <c r="BK218"/>
  <c r="J205"/>
  <c r="J143"/>
  <c r="J129"/>
  <c r="BK255"/>
  <c r="J175"/>
  <c r="BK144"/>
  <c r="BK278"/>
  <c r="J254"/>
  <c r="BK233"/>
  <c r="BK210"/>
  <c r="BK185"/>
  <c r="J172"/>
  <c r="J163"/>
  <c r="BK143"/>
  <c r="J275"/>
  <c r="BK237"/>
  <c r="BK172"/>
  <c r="BK169"/>
  <c r="BK288"/>
  <c r="J257"/>
  <c r="J237"/>
  <c i="5" r="BK160"/>
  <c r="J153"/>
  <c r="BK145"/>
  <c r="J137"/>
  <c r="BK130"/>
  <c r="J125"/>
  <c i="6" r="J150"/>
  <c r="BK163"/>
  <c r="BK130"/>
  <c r="J153"/>
  <c r="J133"/>
  <c r="J166"/>
  <c r="J139"/>
  <c r="J128"/>
  <c r="BK169"/>
  <c r="BK146"/>
  <c r="J137"/>
  <c r="BK153"/>
  <c r="BK172"/>
  <c r="BK131"/>
  <c r="BK156"/>
  <c r="J131"/>
  <c i="7" r="BK131"/>
  <c r="BK139"/>
  <c r="BK126"/>
  <c i="8" r="J130"/>
  <c r="BK125"/>
  <c r="J139"/>
  <c i="2" r="J1358"/>
  <c r="J1321"/>
  <c r="BK1283"/>
  <c r="J1270"/>
  <c r="BK1201"/>
  <c r="BK1074"/>
  <c r="J974"/>
  <c r="BK905"/>
  <c r="J809"/>
  <c r="J688"/>
  <c r="BK659"/>
  <c r="BK629"/>
  <c r="J473"/>
  <c r="J431"/>
  <c r="J339"/>
  <c r="BK304"/>
  <c r="J244"/>
  <c r="BK192"/>
  <c r="BK1270"/>
  <c r="BK1108"/>
  <c r="J1074"/>
  <c r="J1031"/>
  <c r="BK926"/>
  <c r="J841"/>
  <c r="BK733"/>
  <c r="J714"/>
  <c r="J654"/>
  <c r="J492"/>
  <c r="BK417"/>
  <c r="J369"/>
  <c r="J307"/>
  <c r="BK245"/>
  <c r="F38"/>
  <c i="3" r="BK174"/>
  <c r="BK194"/>
  <c r="BK136"/>
  <c r="BK173"/>
  <c i="4" r="J224"/>
  <c r="BK179"/>
  <c r="J244"/>
  <c r="BK139"/>
  <c r="J260"/>
  <c r="J226"/>
  <c r="BK211"/>
  <c r="J200"/>
  <c r="BK269"/>
  <c r="BK246"/>
  <c r="BK217"/>
  <c r="J177"/>
  <c r="BK160"/>
  <c r="J139"/>
  <c r="J286"/>
  <c r="BK274"/>
  <c r="J246"/>
  <c r="J212"/>
  <c r="BK264"/>
  <c r="BK227"/>
  <c r="BK206"/>
  <c r="J158"/>
  <c r="J135"/>
  <c r="J211"/>
  <c r="J283"/>
  <c r="BK265"/>
  <c r="BK168"/>
  <c i="5" r="J151"/>
  <c i="7" r="J137"/>
  <c r="BK132"/>
  <c i="8" r="BK141"/>
  <c r="J131"/>
  <c i="2" r="BK1343"/>
  <c r="J1280"/>
  <c r="J1219"/>
  <c r="J1070"/>
  <c r="BK965"/>
  <c r="BK891"/>
  <c r="BK736"/>
  <c r="BK665"/>
  <c r="J370"/>
  <c r="BK284"/>
  <c r="BK1370"/>
  <c r="J1298"/>
  <c r="J1288"/>
  <c r="J1269"/>
  <c r="BK1253"/>
  <c r="BK1105"/>
  <c r="J1037"/>
  <c r="J932"/>
  <c r="BK870"/>
  <c r="BK756"/>
  <c r="BK690"/>
  <c r="J604"/>
  <c r="J434"/>
  <c r="BK370"/>
  <c r="BK1064"/>
  <c r="J822"/>
  <c r="BK731"/>
  <c r="BK666"/>
  <c r="J574"/>
  <c r="BK431"/>
  <c r="J382"/>
  <c r="J324"/>
  <c r="J238"/>
  <c r="J178"/>
  <c r="BK1321"/>
  <c r="J1304"/>
  <c r="BK1186"/>
  <c r="BK1123"/>
  <c r="BK1070"/>
  <c r="J1041"/>
  <c r="BK984"/>
  <c r="BK932"/>
  <c r="BK864"/>
  <c r="J838"/>
  <c r="BK806"/>
  <c r="BK741"/>
  <c r="BK696"/>
  <c r="J668"/>
  <c r="J648"/>
  <c r="BK598"/>
  <c r="J496"/>
  <c r="J442"/>
  <c r="J411"/>
  <c r="BK369"/>
  <c r="J335"/>
  <c r="BK256"/>
  <c r="J189"/>
  <c i="3" r="BK196"/>
  <c r="BK203"/>
  <c r="BK201"/>
  <c r="J134"/>
  <c r="BK190"/>
  <c r="BK171"/>
  <c r="BK208"/>
  <c r="BK152"/>
  <c r="BK202"/>
  <c r="BK185"/>
  <c r="J167"/>
  <c r="J151"/>
  <c r="J177"/>
  <c r="BK211"/>
  <c r="J196"/>
  <c r="J184"/>
  <c r="BK149"/>
  <c r="BK141"/>
  <c i="4" r="BK195"/>
  <c r="J241"/>
  <c r="J265"/>
  <c r="J249"/>
  <c r="BK163"/>
  <c i="5" r="J156"/>
  <c r="J150"/>
  <c r="J135"/>
  <c r="J130"/>
  <c r="J163"/>
  <c r="BK159"/>
  <c r="BK157"/>
  <c r="BK153"/>
  <c r="BK151"/>
  <c r="BK147"/>
  <c r="J143"/>
  <c r="BK139"/>
  <c r="BK136"/>
  <c r="J132"/>
  <c r="J126"/>
  <c r="BK154"/>
  <c r="J142"/>
  <c r="J134"/>
  <c r="BK128"/>
  <c i="6" r="J171"/>
  <c r="J129"/>
  <c r="J140"/>
  <c r="BK168"/>
  <c r="J134"/>
  <c r="BK140"/>
  <c r="J167"/>
  <c r="BK128"/>
  <c i="7" r="J128"/>
  <c r="J127"/>
  <c i="8" r="BK139"/>
  <c i="7" l="1" r="R135"/>
  <c r="T135"/>
  <c i="2" r="R157"/>
  <c r="T374"/>
  <c r="T576"/>
  <c r="T620"/>
  <c r="P810"/>
  <c r="R1131"/>
  <c r="T1297"/>
  <c r="BK1359"/>
  <c r="J1359"/>
  <c r="J132"/>
  <c i="3" r="T140"/>
  <c r="P192"/>
  <c i="4" r="P127"/>
  <c r="R182"/>
  <c r="P190"/>
  <c i="5" r="BK146"/>
  <c r="J146"/>
  <c r="J100"/>
  <c i="2" r="R231"/>
  <c r="T265"/>
  <c r="P273"/>
  <c r="BK433"/>
  <c r="J433"/>
  <c r="J107"/>
  <c r="BK576"/>
  <c r="J576"/>
  <c r="J111"/>
  <c r="P687"/>
  <c r="BK729"/>
  <c r="J729"/>
  <c r="J115"/>
  <c r="P729"/>
  <c r="BK873"/>
  <c r="J873"/>
  <c r="J120"/>
  <c r="BK914"/>
  <c r="J914"/>
  <c r="J121"/>
  <c r="BK919"/>
  <c r="J919"/>
  <c r="J122"/>
  <c r="T919"/>
  <c r="T983"/>
  <c r="R1066"/>
  <c r="T1279"/>
  <c i="3" r="T148"/>
  <c r="BK192"/>
  <c r="J192"/>
  <c r="J108"/>
  <c i="4" r="BK162"/>
  <c r="J162"/>
  <c r="J100"/>
  <c r="T182"/>
  <c r="P267"/>
  <c i="5" r="BK155"/>
  <c r="J155"/>
  <c r="J101"/>
  <c i="2" r="BK231"/>
  <c r="J231"/>
  <c r="J101"/>
  <c r="P374"/>
  <c r="P476"/>
  <c r="BK537"/>
  <c r="J537"/>
  <c r="J110"/>
  <c r="P647"/>
  <c r="R740"/>
  <c r="T925"/>
  <c r="T1015"/>
  <c r="BK1279"/>
  <c r="J1279"/>
  <c r="J129"/>
  <c r="P1320"/>
  <c r="T1379"/>
  <c i="3" r="BK158"/>
  <c r="J158"/>
  <c r="J106"/>
  <c i="4" r="T162"/>
  <c r="R267"/>
  <c i="5" r="R146"/>
  <c i="2" r="P157"/>
  <c r="BK265"/>
  <c r="J265"/>
  <c r="J102"/>
  <c r="BK273"/>
  <c r="J273"/>
  <c r="J103"/>
  <c r="R273"/>
  <c r="P433"/>
  <c r="P495"/>
  <c r="BK647"/>
  <c r="J647"/>
  <c r="J113"/>
  <c r="R810"/>
  <c r="P1131"/>
  <c r="T1271"/>
  <c r="BK1320"/>
  <c r="J1320"/>
  <c r="J131"/>
  <c r="P1379"/>
  <c i="3" r="R132"/>
  <c r="BK148"/>
  <c r="J148"/>
  <c r="J103"/>
  <c r="BK176"/>
  <c r="J176"/>
  <c r="J107"/>
  <c i="4" r="P162"/>
  <c r="BK267"/>
  <c r="J267"/>
  <c r="J104"/>
  <c i="2" r="P285"/>
  <c r="BK361"/>
  <c r="J361"/>
  <c r="J105"/>
  <c r="R361"/>
  <c r="BK476"/>
  <c r="J476"/>
  <c r="J108"/>
  <c r="T495"/>
  <c r="BK620"/>
  <c r="J620"/>
  <c r="J112"/>
  <c r="BK687"/>
  <c r="J687"/>
  <c r="J114"/>
  <c r="T740"/>
  <c r="BK925"/>
  <c r="J925"/>
  <c r="J123"/>
  <c r="BK1015"/>
  <c r="J1015"/>
  <c r="J125"/>
  <c r="T1066"/>
  <c r="P1279"/>
  <c r="T1320"/>
  <c r="R1379"/>
  <c i="4" r="P201"/>
  <c i="5" r="P146"/>
  <c i="2" r="P231"/>
  <c r="P265"/>
  <c r="BK374"/>
  <c r="J374"/>
  <c r="J106"/>
  <c r="R476"/>
  <c r="T537"/>
  <c r="R687"/>
  <c r="T729"/>
  <c r="T873"/>
  <c r="R914"/>
  <c r="R919"/>
  <c r="BK983"/>
  <c r="J983"/>
  <c r="J124"/>
  <c r="R1015"/>
  <c r="BK1271"/>
  <c r="J1271"/>
  <c r="J128"/>
  <c r="BK1297"/>
  <c r="J1297"/>
  <c r="J130"/>
  <c r="P1359"/>
  <c i="3" r="BK132"/>
  <c r="J132"/>
  <c r="J100"/>
  <c i="4" r="T201"/>
  <c i="5" r="R124"/>
  <c r="P155"/>
  <c i="2" r="BK285"/>
  <c r="J285"/>
  <c r="J104"/>
  <c r="T433"/>
  <c r="R576"/>
  <c r="P620"/>
  <c r="T810"/>
  <c r="T1131"/>
  <c i="3" r="P140"/>
  <c r="P158"/>
  <c r="P157"/>
  <c r="P176"/>
  <c i="4" r="BK201"/>
  <c r="J201"/>
  <c r="J103"/>
  <c i="5" r="P124"/>
  <c r="P123"/>
  <c i="1" r="AU99"/>
  <c i="5" r="R155"/>
  <c i="2" r="BK157"/>
  <c r="T285"/>
  <c r="T361"/>
  <c r="T476"/>
  <c r="R537"/>
  <c r="T687"/>
  <c r="R729"/>
  <c r="R873"/>
  <c r="T914"/>
  <c r="P919"/>
  <c r="P983"/>
  <c r="P1066"/>
  <c r="R1271"/>
  <c r="R1297"/>
  <c r="R1359"/>
  <c i="3" r="BK140"/>
  <c r="J140"/>
  <c r="J102"/>
  <c r="R158"/>
  <c r="T176"/>
  <c i="4" r="T127"/>
  <c r="BK182"/>
  <c r="J182"/>
  <c r="J101"/>
  <c r="T190"/>
  <c i="5" r="T124"/>
  <c i="6" r="R120"/>
  <c r="R119"/>
  <c i="7" r="R124"/>
  <c r="R129"/>
  <c i="2" r="T157"/>
  <c r="R374"/>
  <c r="P576"/>
  <c r="R620"/>
  <c r="BK810"/>
  <c r="J810"/>
  <c r="J119"/>
  <c r="R925"/>
  <c r="P1015"/>
  <c i="3" r="R140"/>
  <c r="T158"/>
  <c r="R176"/>
  <c i="4" r="R201"/>
  <c i="5" r="BK124"/>
  <c r="J124"/>
  <c r="J99"/>
  <c r="T146"/>
  <c i="6" r="BK120"/>
  <c r="J120"/>
  <c r="J97"/>
  <c i="7" r="P124"/>
  <c r="T124"/>
  <c r="T123"/>
  <c r="T122"/>
  <c r="T129"/>
  <c i="8" r="BK122"/>
  <c r="R122"/>
  <c r="BK129"/>
  <c r="J129"/>
  <c r="J99"/>
  <c r="R129"/>
  <c r="P140"/>
  <c i="2" r="T231"/>
  <c r="R265"/>
  <c r="T273"/>
  <c r="R433"/>
  <c r="R495"/>
  <c r="R647"/>
  <c r="P740"/>
  <c r="P925"/>
  <c r="R983"/>
  <c r="BK1066"/>
  <c r="J1066"/>
  <c r="J126"/>
  <c r="P1271"/>
  <c r="P1297"/>
  <c r="T1359"/>
  <c i="3" r="T132"/>
  <c r="T131"/>
  <c r="R148"/>
  <c r="T192"/>
  <c i="4" r="R127"/>
  <c r="P182"/>
  <c r="R190"/>
  <c i="6" r="T120"/>
  <c r="T119"/>
  <c i="2" r="R285"/>
  <c r="P361"/>
  <c r="BK495"/>
  <c r="J495"/>
  <c r="J109"/>
  <c r="P537"/>
  <c r="T647"/>
  <c r="BK740"/>
  <c r="J740"/>
  <c r="J118"/>
  <c r="P873"/>
  <c r="P914"/>
  <c r="BK1131"/>
  <c r="J1131"/>
  <c r="J127"/>
  <c r="R1279"/>
  <c r="R1320"/>
  <c r="BK1379"/>
  <c r="J1379"/>
  <c r="J133"/>
  <c i="3" r="P132"/>
  <c r="P131"/>
  <c r="P130"/>
  <c i="1" r="AU97"/>
  <c i="3" r="P148"/>
  <c r="R192"/>
  <c i="4" r="BK127"/>
  <c r="J127"/>
  <c r="J99"/>
  <c r="R162"/>
  <c r="BK190"/>
  <c r="J190"/>
  <c r="J102"/>
  <c r="T267"/>
  <c i="5" r="T155"/>
  <c i="6" r="P120"/>
  <c r="P119"/>
  <c i="1" r="AU100"/>
  <c i="7" r="BK124"/>
  <c r="J124"/>
  <c r="J98"/>
  <c r="BK129"/>
  <c r="J129"/>
  <c r="J99"/>
  <c r="P129"/>
  <c i="8" r="P122"/>
  <c r="P121"/>
  <c r="P120"/>
  <c i="1" r="AU102"/>
  <c i="8" r="T122"/>
  <c r="P129"/>
  <c r="T129"/>
  <c r="BK140"/>
  <c r="J140"/>
  <c r="J100"/>
  <c r="T140"/>
  <c i="2" r="BK737"/>
  <c r="J737"/>
  <c r="J116"/>
  <c i="6" r="BK165"/>
  <c r="J165"/>
  <c r="J98"/>
  <c r="BK181"/>
  <c r="J181"/>
  <c r="J99"/>
  <c i="7" r="BK136"/>
  <c r="J136"/>
  <c r="J101"/>
  <c r="BK138"/>
  <c r="BK135"/>
  <c r="J135"/>
  <c r="J100"/>
  <c i="3" r="BK138"/>
  <c r="J138"/>
  <c r="J101"/>
  <c r="BK155"/>
  <c r="J155"/>
  <c r="J104"/>
  <c i="7" r="BK123"/>
  <c r="J123"/>
  <c r="J97"/>
  <c r="J138"/>
  <c r="J102"/>
  <c i="8" r="F92"/>
  <c r="E110"/>
  <c r="J116"/>
  <c r="BF124"/>
  <c r="BF126"/>
  <c r="BF127"/>
  <c r="BF130"/>
  <c r="BF139"/>
  <c r="BF141"/>
  <c r="J89"/>
  <c r="BF128"/>
  <c r="BF131"/>
  <c r="F91"/>
  <c r="BF123"/>
  <c r="J92"/>
  <c r="BF125"/>
  <c r="BF142"/>
  <c i="7" r="E85"/>
  <c r="F91"/>
  <c r="F92"/>
  <c r="J119"/>
  <c r="BE127"/>
  <c r="BE128"/>
  <c r="BE131"/>
  <c r="BE134"/>
  <c r="J89"/>
  <c r="J118"/>
  <c r="BE139"/>
  <c r="BE126"/>
  <c r="BE133"/>
  <c r="BE137"/>
  <c r="BE125"/>
  <c r="BE130"/>
  <c r="BE132"/>
  <c i="6" r="J115"/>
  <c r="BE126"/>
  <c r="BE143"/>
  <c r="BE160"/>
  <c r="BE171"/>
  <c r="BE179"/>
  <c r="F92"/>
  <c r="BE125"/>
  <c r="BE156"/>
  <c r="BE173"/>
  <c r="BE134"/>
  <c r="BE164"/>
  <c r="BE170"/>
  <c r="BE182"/>
  <c r="BE122"/>
  <c r="BE129"/>
  <c r="BE135"/>
  <c r="BE149"/>
  <c r="BE163"/>
  <c r="BE169"/>
  <c r="F91"/>
  <c r="BE124"/>
  <c r="BE130"/>
  <c r="J113"/>
  <c r="BE136"/>
  <c r="BE172"/>
  <c r="BE127"/>
  <c r="BE158"/>
  <c r="BE161"/>
  <c r="BE168"/>
  <c r="BE128"/>
  <c r="BE133"/>
  <c r="BE137"/>
  <c r="BE138"/>
  <c r="BE141"/>
  <c r="BE148"/>
  <c r="BE150"/>
  <c r="BE152"/>
  <c r="BE159"/>
  <c r="BE162"/>
  <c r="BE140"/>
  <c r="BE153"/>
  <c r="BE154"/>
  <c r="BE155"/>
  <c i="5" r="BK123"/>
  <c r="J123"/>
  <c i="6" r="BE121"/>
  <c r="BE132"/>
  <c r="BE139"/>
  <c r="BE142"/>
  <c r="BE146"/>
  <c r="BE157"/>
  <c r="BE167"/>
  <c r="J92"/>
  <c r="BE123"/>
  <c r="BE145"/>
  <c r="BE147"/>
  <c r="BE166"/>
  <c r="E85"/>
  <c r="BE131"/>
  <c r="BE144"/>
  <c r="BE151"/>
  <c r="BE180"/>
  <c i="5" r="E85"/>
  <c r="BE125"/>
  <c r="J91"/>
  <c r="J93"/>
  <c r="F120"/>
  <c r="BE126"/>
  <c r="BE131"/>
  <c r="BE134"/>
  <c r="F119"/>
  <c i="4" r="BK126"/>
  <c r="J126"/>
  <c i="5" r="BE128"/>
  <c r="J94"/>
  <c r="BE127"/>
  <c r="BE129"/>
  <c r="BE135"/>
  <c r="BE140"/>
  <c r="BE142"/>
  <c r="BE151"/>
  <c r="BE161"/>
  <c r="BE137"/>
  <c r="BE138"/>
  <c r="BE145"/>
  <c r="BE148"/>
  <c r="BE152"/>
  <c r="BE153"/>
  <c r="BE154"/>
  <c r="BE157"/>
  <c r="BE162"/>
  <c r="BE163"/>
  <c r="BE139"/>
  <c r="BE143"/>
  <c r="BE149"/>
  <c r="BE158"/>
  <c r="BE130"/>
  <c r="BE132"/>
  <c r="BE133"/>
  <c r="BE136"/>
  <c r="BE141"/>
  <c r="BE144"/>
  <c r="BE147"/>
  <c r="BE150"/>
  <c r="BE156"/>
  <c r="BE159"/>
  <c r="BE160"/>
  <c r="BE164"/>
  <c i="4" r="J122"/>
  <c r="BE129"/>
  <c r="BE148"/>
  <c r="BE149"/>
  <c r="BE154"/>
  <c r="BE170"/>
  <c r="BE175"/>
  <c r="BE178"/>
  <c r="BE194"/>
  <c r="BE205"/>
  <c r="BE214"/>
  <c r="BE217"/>
  <c r="BE219"/>
  <c r="BE226"/>
  <c r="BE241"/>
  <c r="BE245"/>
  <c r="BE250"/>
  <c r="BE276"/>
  <c r="BE287"/>
  <c i="3" r="BK131"/>
  <c r="J131"/>
  <c r="J99"/>
  <c r="BK157"/>
  <c r="J157"/>
  <c r="J105"/>
  <c i="4" r="J91"/>
  <c r="BE128"/>
  <c r="BE135"/>
  <c r="BE139"/>
  <c r="BE142"/>
  <c r="BE166"/>
  <c r="BE180"/>
  <c r="BE186"/>
  <c r="BE187"/>
  <c r="BE192"/>
  <c r="BE200"/>
  <c r="BE204"/>
  <c r="BE210"/>
  <c r="BE256"/>
  <c r="BE262"/>
  <c r="BE277"/>
  <c r="BE283"/>
  <c r="BE248"/>
  <c r="BE255"/>
  <c r="BE278"/>
  <c r="J94"/>
  <c r="F122"/>
  <c r="BE147"/>
  <c r="BE165"/>
  <c r="BE167"/>
  <c r="BE202"/>
  <c r="BE229"/>
  <c r="BE240"/>
  <c r="BE252"/>
  <c r="BE282"/>
  <c r="F94"/>
  <c r="BE136"/>
  <c r="BE144"/>
  <c r="BE145"/>
  <c r="BE151"/>
  <c r="BE164"/>
  <c r="BE169"/>
  <c r="BE174"/>
  <c r="BE199"/>
  <c r="BE207"/>
  <c r="BE211"/>
  <c r="BE212"/>
  <c r="BE220"/>
  <c r="BE222"/>
  <c r="BE232"/>
  <c r="BE234"/>
  <c r="BE235"/>
  <c r="BE243"/>
  <c r="BE244"/>
  <c r="BE257"/>
  <c r="BE260"/>
  <c r="BE263"/>
  <c r="BE265"/>
  <c r="BE266"/>
  <c r="BE273"/>
  <c r="BE274"/>
  <c r="BE279"/>
  <c r="BE133"/>
  <c r="BE134"/>
  <c r="BE159"/>
  <c r="BE163"/>
  <c r="BE173"/>
  <c r="BE191"/>
  <c r="BE193"/>
  <c r="BE221"/>
  <c r="BE224"/>
  <c r="BE236"/>
  <c r="BE251"/>
  <c r="BE285"/>
  <c r="BE233"/>
  <c r="BE237"/>
  <c r="BE238"/>
  <c r="BE253"/>
  <c r="BE258"/>
  <c r="BE264"/>
  <c r="BE270"/>
  <c r="BE275"/>
  <c r="BE288"/>
  <c r="BE289"/>
  <c r="BE131"/>
  <c r="BE132"/>
  <c r="BE140"/>
  <c r="BE141"/>
  <c r="BE143"/>
  <c r="BE146"/>
  <c r="BE150"/>
  <c r="BE152"/>
  <c r="BE157"/>
  <c r="BE161"/>
  <c r="BE177"/>
  <c r="BE183"/>
  <c r="BE185"/>
  <c r="BE188"/>
  <c r="BE198"/>
  <c r="BE213"/>
  <c r="BE216"/>
  <c r="BE225"/>
  <c r="BE228"/>
  <c r="BE231"/>
  <c r="BE239"/>
  <c r="BE242"/>
  <c r="BE254"/>
  <c r="BE271"/>
  <c r="BE286"/>
  <c r="E85"/>
  <c r="BE155"/>
  <c r="BE156"/>
  <c r="BE158"/>
  <c r="BE160"/>
  <c r="BE171"/>
  <c r="BE176"/>
  <c r="BE195"/>
  <c r="BE197"/>
  <c r="BE203"/>
  <c r="BE206"/>
  <c r="BE215"/>
  <c r="BE227"/>
  <c r="BE247"/>
  <c r="BE249"/>
  <c r="BE259"/>
  <c r="BE268"/>
  <c r="BE269"/>
  <c r="BE280"/>
  <c r="BE284"/>
  <c r="BE290"/>
  <c r="BE130"/>
  <c r="BE137"/>
  <c r="BE153"/>
  <c r="BE168"/>
  <c r="BE172"/>
  <c r="BE179"/>
  <c r="BE181"/>
  <c r="BE184"/>
  <c r="BE189"/>
  <c r="BE218"/>
  <c r="BE223"/>
  <c r="BE230"/>
  <c r="BE261"/>
  <c r="BE281"/>
  <c r="BE291"/>
  <c r="BE138"/>
  <c r="BE196"/>
  <c r="BE208"/>
  <c r="BE209"/>
  <c r="BE246"/>
  <c r="BE272"/>
  <c i="2" r="BK739"/>
  <c r="J739"/>
  <c r="J117"/>
  <c i="3" r="BE145"/>
  <c r="BE149"/>
  <c r="BE160"/>
  <c i="2" r="J157"/>
  <c r="J100"/>
  <c i="3" r="BE141"/>
  <c r="BE144"/>
  <c r="BE146"/>
  <c r="BE154"/>
  <c r="BE162"/>
  <c r="BE167"/>
  <c r="BE170"/>
  <c r="BE177"/>
  <c r="BE185"/>
  <c r="BE196"/>
  <c r="J124"/>
  <c r="BE147"/>
  <c r="BE161"/>
  <c r="BE166"/>
  <c r="BE200"/>
  <c r="BE168"/>
  <c r="BE169"/>
  <c r="BE181"/>
  <c r="BE183"/>
  <c r="BE187"/>
  <c r="BE195"/>
  <c r="BE201"/>
  <c r="BE206"/>
  <c r="BE133"/>
  <c r="BE135"/>
  <c r="BE171"/>
  <c r="BE178"/>
  <c r="BE190"/>
  <c r="BE202"/>
  <c r="BE208"/>
  <c r="F93"/>
  <c r="J126"/>
  <c r="BE142"/>
  <c r="BE143"/>
  <c r="BE151"/>
  <c r="BE173"/>
  <c r="BE180"/>
  <c r="BE182"/>
  <c r="BE186"/>
  <c r="BE191"/>
  <c r="BE197"/>
  <c r="BE207"/>
  <c r="J94"/>
  <c r="BE139"/>
  <c r="BE150"/>
  <c r="BE156"/>
  <c r="BE165"/>
  <c r="BE184"/>
  <c r="BE193"/>
  <c r="BE194"/>
  <c r="BE198"/>
  <c r="F94"/>
  <c r="BE163"/>
  <c r="BE209"/>
  <c r="BE210"/>
  <c r="BE211"/>
  <c r="BE212"/>
  <c r="BE213"/>
  <c r="BE216"/>
  <c r="E85"/>
  <c r="BE136"/>
  <c r="BE152"/>
  <c r="BE159"/>
  <c r="BE172"/>
  <c r="BE175"/>
  <c r="BE204"/>
  <c r="BE164"/>
  <c r="BE188"/>
  <c r="BE189"/>
  <c r="BE205"/>
  <c r="BE134"/>
  <c r="BE153"/>
  <c r="BE174"/>
  <c r="BE179"/>
  <c r="BE199"/>
  <c r="BE214"/>
  <c r="BE203"/>
  <c r="BE215"/>
  <c i="2" r="F94"/>
  <c r="BE181"/>
  <c r="BE188"/>
  <c r="BE198"/>
  <c r="BE207"/>
  <c r="BE238"/>
  <c r="BE245"/>
  <c r="BE251"/>
  <c r="BE267"/>
  <c r="BE274"/>
  <c r="BE276"/>
  <c r="BE292"/>
  <c r="BE304"/>
  <c r="BE334"/>
  <c r="BE337"/>
  <c r="BE345"/>
  <c r="BE353"/>
  <c r="BE362"/>
  <c r="BE364"/>
  <c r="BE369"/>
  <c r="BE377"/>
  <c r="BE385"/>
  <c r="BE408"/>
  <c r="BE414"/>
  <c r="BE434"/>
  <c r="BE452"/>
  <c r="BE458"/>
  <c r="BE482"/>
  <c r="BE496"/>
  <c r="BE531"/>
  <c r="BE629"/>
  <c r="BE630"/>
  <c r="BE636"/>
  <c r="BE654"/>
  <c r="BE658"/>
  <c r="BE668"/>
  <c r="BE672"/>
  <c r="BE683"/>
  <c r="BE709"/>
  <c r="BE731"/>
  <c r="BE733"/>
  <c r="BE734"/>
  <c r="BE741"/>
  <c r="BE752"/>
  <c r="BE778"/>
  <c r="BE800"/>
  <c r="BE814"/>
  <c r="BE820"/>
  <c r="BE822"/>
  <c r="BE844"/>
  <c r="BE870"/>
  <c r="BE882"/>
  <c r="BE905"/>
  <c r="BE916"/>
  <c r="BE917"/>
  <c r="BE920"/>
  <c r="BE953"/>
  <c r="BE1016"/>
  <c r="BE1031"/>
  <c r="BE1034"/>
  <c r="BE1037"/>
  <c r="BE1061"/>
  <c r="BE1067"/>
  <c r="BE1071"/>
  <c r="BE1074"/>
  <c r="BE1092"/>
  <c r="BE1132"/>
  <c r="BE1201"/>
  <c r="BE1254"/>
  <c r="BE1303"/>
  <c r="BE1304"/>
  <c r="BE1308"/>
  <c r="BE1310"/>
  <c r="BE1321"/>
  <c r="BE1341"/>
  <c r="BE1380"/>
  <c r="BE1388"/>
  <c i="1" r="AW96"/>
  <c i="2" r="E85"/>
  <c r="J91"/>
  <c r="J151"/>
  <c r="BE158"/>
  <c r="BE189"/>
  <c r="BE201"/>
  <c r="BE235"/>
  <c r="BE239"/>
  <c r="BE248"/>
  <c r="BE263"/>
  <c r="BE281"/>
  <c r="BE307"/>
  <c r="BE314"/>
  <c r="BE321"/>
  <c r="BE350"/>
  <c r="BE359"/>
  <c r="BE365"/>
  <c r="BE370"/>
  <c r="BE390"/>
  <c r="BE394"/>
  <c r="BE399"/>
  <c r="BE402"/>
  <c r="BE417"/>
  <c r="BE429"/>
  <c r="BE445"/>
  <c r="BE447"/>
  <c r="BE451"/>
  <c r="BE473"/>
  <c r="BE563"/>
  <c r="BE574"/>
  <c r="BE595"/>
  <c r="BE604"/>
  <c r="BE624"/>
  <c r="BE656"/>
  <c r="BE657"/>
  <c r="BE660"/>
  <c r="BE665"/>
  <c r="BE692"/>
  <c r="BE710"/>
  <c r="BE723"/>
  <c r="BE726"/>
  <c r="BE738"/>
  <c r="BE747"/>
  <c r="BE774"/>
  <c r="BE806"/>
  <c r="BE826"/>
  <c r="BE836"/>
  <c r="BE850"/>
  <c r="BE859"/>
  <c r="BE862"/>
  <c r="BE874"/>
  <c r="BE911"/>
  <c r="BE918"/>
  <c r="BE935"/>
  <c r="BE941"/>
  <c r="BE982"/>
  <c r="BE997"/>
  <c r="BE1000"/>
  <c r="BE1019"/>
  <c r="BE1025"/>
  <c r="BE1047"/>
  <c r="BE1064"/>
  <c r="BE1065"/>
  <c r="BE1094"/>
  <c r="BE1108"/>
  <c r="BE1134"/>
  <c r="BE1247"/>
  <c r="BE1253"/>
  <c r="BE1255"/>
  <c r="BE1258"/>
  <c r="BE1259"/>
  <c r="BE1262"/>
  <c r="BE1268"/>
  <c r="BE1358"/>
  <c i="1" r="BA96"/>
  <c i="2" r="F93"/>
  <c r="J94"/>
  <c r="BE167"/>
  <c r="BE192"/>
  <c r="BE217"/>
  <c r="BE230"/>
  <c r="BE259"/>
  <c r="BE283"/>
  <c r="BE284"/>
  <c r="BE295"/>
  <c r="BE324"/>
  <c r="BE335"/>
  <c r="BE351"/>
  <c r="BE392"/>
  <c r="BE423"/>
  <c r="BE431"/>
  <c r="BE459"/>
  <c r="BE477"/>
  <c r="BE492"/>
  <c r="BE512"/>
  <c r="BE538"/>
  <c r="BE577"/>
  <c r="BE598"/>
  <c r="BE648"/>
  <c r="BE661"/>
  <c r="BE664"/>
  <c r="BE666"/>
  <c r="BE686"/>
  <c r="BE696"/>
  <c r="BE717"/>
  <c r="BE790"/>
  <c r="BE802"/>
  <c r="BE809"/>
  <c r="BE811"/>
  <c r="BE830"/>
  <c r="BE841"/>
  <c r="BE853"/>
  <c r="BE864"/>
  <c r="BE880"/>
  <c r="BE887"/>
  <c r="BE891"/>
  <c r="BE899"/>
  <c r="BE915"/>
  <c r="BE926"/>
  <c r="BE945"/>
  <c r="BE965"/>
  <c r="BE974"/>
  <c r="BE980"/>
  <c r="BE1011"/>
  <c r="BE1028"/>
  <c r="BE1041"/>
  <c r="BE1057"/>
  <c r="BE1069"/>
  <c r="BE1070"/>
  <c r="BE1072"/>
  <c r="BE1089"/>
  <c r="BE1096"/>
  <c r="BE1133"/>
  <c r="BE1152"/>
  <c r="BE1204"/>
  <c r="BE1219"/>
  <c r="BE1256"/>
  <c r="BE1269"/>
  <c r="BE1272"/>
  <c r="BE1276"/>
  <c r="BE1286"/>
  <c r="BE1288"/>
  <c r="BE1291"/>
  <c r="BE1293"/>
  <c r="BE1296"/>
  <c r="BE1298"/>
  <c r="BE1302"/>
  <c r="BE1307"/>
  <c r="BE1360"/>
  <c r="BE1370"/>
  <c i="1" r="BB96"/>
  <c i="2" r="BE164"/>
  <c r="BE170"/>
  <c r="BE215"/>
  <c r="BE242"/>
  <c r="BE244"/>
  <c r="BE256"/>
  <c r="BE268"/>
  <c r="BE271"/>
  <c r="BE279"/>
  <c r="BE329"/>
  <c r="BE339"/>
  <c r="BE366"/>
  <c r="BE367"/>
  <c r="BE382"/>
  <c r="BE387"/>
  <c r="BE396"/>
  <c r="BE411"/>
  <c r="BE437"/>
  <c r="BE442"/>
  <c r="BE462"/>
  <c r="BE487"/>
  <c r="BE553"/>
  <c r="BE583"/>
  <c r="BE621"/>
  <c r="BE626"/>
  <c r="BE638"/>
  <c r="BE651"/>
  <c r="BE659"/>
  <c r="BE663"/>
  <c r="BE667"/>
  <c r="BE682"/>
  <c r="BE684"/>
  <c r="BE685"/>
  <c r="BE688"/>
  <c r="BE711"/>
  <c r="BE720"/>
  <c r="BE730"/>
  <c r="BE736"/>
  <c r="BE756"/>
  <c r="BE788"/>
  <c r="BE838"/>
  <c r="BE847"/>
  <c r="BE885"/>
  <c r="BE895"/>
  <c r="BE913"/>
  <c r="BE938"/>
  <c r="BE948"/>
  <c r="BE987"/>
  <c r="BE1014"/>
  <c r="BE1054"/>
  <c r="BE1068"/>
  <c r="BE1073"/>
  <c r="BE1105"/>
  <c r="BE1112"/>
  <c r="BE1123"/>
  <c r="BE1186"/>
  <c r="BE1264"/>
  <c r="BE1273"/>
  <c i="1" r="BC96"/>
  <c i="2" r="BE178"/>
  <c r="BE232"/>
  <c r="BE247"/>
  <c r="BE249"/>
  <c r="BE250"/>
  <c r="BE253"/>
  <c r="BE266"/>
  <c r="BE286"/>
  <c r="BE320"/>
  <c r="BE327"/>
  <c r="BE336"/>
  <c r="BE372"/>
  <c r="BE375"/>
  <c r="BE379"/>
  <c r="BE426"/>
  <c r="BE441"/>
  <c r="BE448"/>
  <c r="BE469"/>
  <c r="BE474"/>
  <c r="BE528"/>
  <c r="BE559"/>
  <c r="BE589"/>
  <c r="BE655"/>
  <c r="BE662"/>
  <c r="BE671"/>
  <c r="BE690"/>
  <c r="BE705"/>
  <c r="BE714"/>
  <c r="BE765"/>
  <c r="BE856"/>
  <c r="BE872"/>
  <c r="BE923"/>
  <c r="BE932"/>
  <c r="BE951"/>
  <c r="BE959"/>
  <c r="BE977"/>
  <c r="BE984"/>
  <c r="BE1022"/>
  <c r="BE1038"/>
  <c r="BE1088"/>
  <c r="BE1090"/>
  <c r="BE1095"/>
  <c r="BE1116"/>
  <c r="BE1130"/>
  <c r="BE1143"/>
  <c r="BE1161"/>
  <c r="BE1207"/>
  <c r="BE1231"/>
  <c r="BE1257"/>
  <c r="BE1261"/>
  <c r="BE1270"/>
  <c r="BE1274"/>
  <c r="BE1275"/>
  <c r="BE1278"/>
  <c r="BE1280"/>
  <c r="BE1283"/>
  <c r="BE1309"/>
  <c r="BE1311"/>
  <c r="BE1312"/>
  <c r="BE1319"/>
  <c r="BE1331"/>
  <c r="BE1343"/>
  <c r="BE1346"/>
  <c r="BE1348"/>
  <c r="BE1373"/>
  <c r="BE1376"/>
  <c i="1" r="BD96"/>
  <c i="5" r="F36"/>
  <c i="1" r="BA99"/>
  <c i="4" r="J32"/>
  <c i="6" r="F37"/>
  <c i="1" r="BD100"/>
  <c i="3" r="F39"/>
  <c i="1" r="BD97"/>
  <c i="6" r="F36"/>
  <c i="1" r="BC100"/>
  <c i="4" r="J36"/>
  <c i="1" r="AW98"/>
  <c i="4" r="F37"/>
  <c i="1" r="BB98"/>
  <c i="4" r="F39"/>
  <c i="1" r="BD98"/>
  <c i="4" r="F36"/>
  <c i="1" r="BA98"/>
  <c i="3" r="F38"/>
  <c i="1" r="BC97"/>
  <c i="7" r="J34"/>
  <c i="1" r="AW101"/>
  <c i="8" r="J33"/>
  <c i="1" r="AV102"/>
  <c r="AS94"/>
  <c i="5" r="J36"/>
  <c i="1" r="AW99"/>
  <c i="5" r="F39"/>
  <c i="1" r="BD99"/>
  <c i="7" r="F34"/>
  <c i="1" r="BA101"/>
  <c i="7" r="F35"/>
  <c i="1" r="BB101"/>
  <c i="8" r="F37"/>
  <c i="1" r="BD102"/>
  <c i="4" r="F38"/>
  <c i="1" r="BC98"/>
  <c i="3" r="F36"/>
  <c i="1" r="BA97"/>
  <c i="5" r="F38"/>
  <c i="1" r="BC99"/>
  <c i="6" r="F34"/>
  <c i="1" r="BA100"/>
  <c i="7" r="F37"/>
  <c i="1" r="BD101"/>
  <c i="8" r="F35"/>
  <c i="1" r="BB102"/>
  <c i="3" r="J36"/>
  <c i="1" r="AW97"/>
  <c i="5" r="F37"/>
  <c i="1" r="BB99"/>
  <c i="6" r="J34"/>
  <c i="1" r="AW100"/>
  <c i="7" r="F36"/>
  <c i="1" r="BC101"/>
  <c i="8" r="F33"/>
  <c i="1" r="AZ102"/>
  <c i="8" r="F36"/>
  <c i="1" r="BC102"/>
  <c i="3" r="F37"/>
  <c i="1" r="BB97"/>
  <c i="5" r="J32"/>
  <c i="6" r="F35"/>
  <c i="1" r="BB100"/>
  <c i="8" l="1" r="R121"/>
  <c r="R120"/>
  <c i="3" r="T157"/>
  <c r="T130"/>
  <c i="7" r="R123"/>
  <c r="R122"/>
  <c i="5" r="R123"/>
  <c i="2" r="R739"/>
  <c i="4" r="R126"/>
  <c i="5" r="T123"/>
  <c i="2" r="P156"/>
  <c i="7" r="P123"/>
  <c r="P122"/>
  <c i="1" r="AU101"/>
  <c i="3" r="R157"/>
  <c r="R131"/>
  <c r="R130"/>
  <c i="2" r="T156"/>
  <c r="BK156"/>
  <c r="J156"/>
  <c r="J99"/>
  <c i="4" r="P126"/>
  <c i="1" r="AU98"/>
  <c i="8" r="T121"/>
  <c r="T120"/>
  <c i="4" r="T126"/>
  <c i="2" r="P739"/>
  <c r="T739"/>
  <c i="8" r="BK121"/>
  <c r="J121"/>
  <c r="J97"/>
  <c i="2" r="R156"/>
  <c r="R155"/>
  <c i="6" r="BK119"/>
  <c r="J119"/>
  <c r="J96"/>
  <c i="8" r="J122"/>
  <c r="J98"/>
  <c i="7" r="BK122"/>
  <c r="J122"/>
  <c r="J96"/>
  <c i="1" r="AG99"/>
  <c i="5" r="J98"/>
  <c i="1" r="AG98"/>
  <c i="4" r="J98"/>
  <c i="3" r="BK130"/>
  <c r="J130"/>
  <c r="J98"/>
  <c i="2" r="BK155"/>
  <c r="J155"/>
  <c r="J98"/>
  <c i="3" r="F35"/>
  <c i="1" r="AZ97"/>
  <c i="5" r="F35"/>
  <c i="1" r="AZ99"/>
  <c i="3" r="J35"/>
  <c i="1" r="AV97"/>
  <c r="AT97"/>
  <c i="5" r="J35"/>
  <c i="1" r="AV99"/>
  <c r="AT99"/>
  <c r="AN99"/>
  <c i="4" r="J35"/>
  <c i="1" r="AV98"/>
  <c r="AT98"/>
  <c r="AN98"/>
  <c i="2" r="J35"/>
  <c i="1" r="AV96"/>
  <c r="AT96"/>
  <c r="BC95"/>
  <c r="AY95"/>
  <c i="7" r="F33"/>
  <c i="1" r="AZ101"/>
  <c i="8" r="F34"/>
  <c i="1" r="BA102"/>
  <c i="2" r="F35"/>
  <c i="1" r="AZ96"/>
  <c r="BA95"/>
  <c r="AW95"/>
  <c i="7" r="J33"/>
  <c i="1" r="AV101"/>
  <c r="AT101"/>
  <c r="BD95"/>
  <c i="6" r="J33"/>
  <c i="1" r="AV100"/>
  <c r="AT100"/>
  <c i="4" r="F35"/>
  <c i="1" r="AZ98"/>
  <c r="BB95"/>
  <c r="AX95"/>
  <c i="6" r="F33"/>
  <c i="1" r="AZ100"/>
  <c i="8" r="J34"/>
  <c i="1" r="AW102"/>
  <c r="AT102"/>
  <c i="2" l="1" r="T155"/>
  <c r="P155"/>
  <c i="1" r="AU96"/>
  <c i="8" r="BK120"/>
  <c r="J120"/>
  <c r="J96"/>
  <c i="5" r="J41"/>
  <c i="4" r="J41"/>
  <c i="1" r="AU95"/>
  <c r="AU94"/>
  <c r="BD94"/>
  <c r="W33"/>
  <c i="6" r="J30"/>
  <c i="1" r="AG100"/>
  <c r="AZ95"/>
  <c r="AV95"/>
  <c r="AT95"/>
  <c r="BC94"/>
  <c r="W32"/>
  <c i="2" r="J32"/>
  <c i="1" r="AG96"/>
  <c i="7" r="J30"/>
  <c i="1" r="AG101"/>
  <c r="AN101"/>
  <c i="3" r="J32"/>
  <c i="1" r="AG97"/>
  <c r="AN97"/>
  <c r="BA94"/>
  <c r="W30"/>
  <c r="BB94"/>
  <c r="W31"/>
  <c i="6" l="1" r="J39"/>
  <c i="7" r="J39"/>
  <c i="3" r="J41"/>
  <c i="2" r="J41"/>
  <c i="1" r="AN96"/>
  <c r="AN100"/>
  <c r="AW94"/>
  <c r="AK30"/>
  <c i="8" r="J30"/>
  <c i="1" r="AG102"/>
  <c r="AX94"/>
  <c r="AG95"/>
  <c r="AZ94"/>
  <c r="W29"/>
  <c r="AY94"/>
  <c i="8" l="1" r="J39"/>
  <c i="1" r="AN95"/>
  <c r="AN102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<sst xmlns="http://schemas.openxmlformats.org/spreadsheetml/2006/main">
  <si>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</si>
  <si>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</si>
  <si>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</si>
  <si>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</si>
  <si>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{23245e0b-6125-44df-a186-05ff1f19a7e5}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</si>
  <si>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</si>
  <si>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</si>
  <si>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</si>
  <si>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</si>
  <si>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</si>
  <si>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</si>
  <si>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</si>
  <si>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</si>
  <si>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</si>
  <si>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PPArchitects0183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</si>
  <si>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</si>
  <si>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</si>
  <si>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areálu bývalého pivovaru, II.etapa-toalety, Brno-Řečkovice</t>
  </si>
  <si>
    <t>KSO:</t>
  </si>
  <si>
    <t>CC-CZ:</t>
  </si>
  <si>
    <t>Místo:</t>
  </si>
  <si>
    <t xml:space="preserve"> </t>
  </si>
  <si>
    <t>Datum:</t>
  </si>
  <si>
    <t>14. 7. 2025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</si>
  <si>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</si>
  <si>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</si>
  <si>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</si>
  <si>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</si>
  <si>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</si>
  <si>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</si>
  <si>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</si>
  <si>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</si>
  <si>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</si>
  <si>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</si>
  <si>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</si>
  <si>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</si>
  <si>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</si>
  <si>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</si>
  <si>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</si>
  <si>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</si>
  <si>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</si>
  <si>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</si>
  <si>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</si>
  <si>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</si>
  <si>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</si>
  <si>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</si>
  <si>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</si>
  <si>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</si>
  <si>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</si>
  <si>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</si>
  <si>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</si>
  <si>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</si>
  <si>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</si>
  <si>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</si>
  <si>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</si>
  <si>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</si>
  <si>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</si>
  <si>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</si>
  <si>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</si>
  <si>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</si>
  <si>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</si>
  <si>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</si>
  <si>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</si>
  <si>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</si>
  <si>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</si>
  <si>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</si>
  <si>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</si>
  <si>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</si>
  <si>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</si>
  <si>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</si>
  <si>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</si>
  <si>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</si>
  <si>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</si>
  <si>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</si>
  <si>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</si>
  <si>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</si>
  <si>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</si>
  <si>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</si>
  <si>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SO21 - Toalety</t>
  </si>
  <si>
    <t>STA</t>
  </si>
  <si>
    <t>1</t>
  </si>
  <si>
    <t>{344910fb-2c67-4fba-a6ca-dcbcf1cefd27}</t>
  </si>
  <si>
    <t>2</t>
  </si>
  <si>
    <t>/</t>
  </si>
  <si>
    <t>21.01</t>
  </si>
  <si>
    <t>Stavební část</t>
  </si>
  <si>
    <t>Soupis</t>
  </si>
  <si>
    <t>{e93b1de2-adc4-4f01-be24-f802d59f148a}</t>
  </si>
  <si>
    <t>21.02</t>
  </si>
  <si>
    <t>ZTI</t>
  </si>
  <si>
    <t>{4255ddde-0ee8-4eb7-b2ef-8174675362c9}</t>
  </si>
  <si>
    <t>21.03</t>
  </si>
  <si>
    <t>Elektroinstalace</t>
  </si>
  <si>
    <t>{be11afbe-b5f9-42b7-b7b8-288933ea4859}</t>
  </si>
  <si>
    <t>24.04</t>
  </si>
  <si>
    <t>VZT</t>
  </si>
  <si>
    <t>{033ef2d5-63c6-485c-bbd8-68cd14d4df49}</t>
  </si>
  <si>
    <t>31</t>
  </si>
  <si>
    <t>SO31 - Přeložka areal. osvětl. a rozvodu NN</t>
  </si>
  <si>
    <t>{7bc28d9f-36b3-4aeb-a63f-b99f8714844b}</t>
  </si>
  <si>
    <t>41</t>
  </si>
  <si>
    <t>SO41 - Retenční a akumulační nádrž</t>
  </si>
  <si>
    <t>{adf80fb4-f2b5-4138-a0e7-ae8f67e18127}</t>
  </si>
  <si>
    <t>90</t>
  </si>
  <si>
    <t>Vedlejší rozpočtové náklady</t>
  </si>
  <si>
    <t>{9e3a8a98-c163-4927-a9f3-88bd279187a3}</t>
  </si>
  <si>
    <t>KRYCÍ LIST SOUPISU PRACÍ</t>
  </si>
  <si>
    <t>Objekt:</t>
  </si>
  <si>
    <t>21 - SO21 - Toalety</t>
  </si>
  <si>
    <t>Soupis:</t>
  </si>
  <si>
    <t>21.01 -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</si>
  <si>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</si>
  <si>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</si>
  <si>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</si>
  <si>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</si>
  <si>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</si>
  <si>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</si>
  <si>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</si>
  <si>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101 - Zatravnění</t>
  </si>
  <si>
    <t xml:space="preserve">    102 - Sadové úpravy</t>
  </si>
  <si>
    <t xml:space="preserve">    150 - Záporové pažení</t>
  </si>
  <si>
    <t xml:space="preserve">    2 - Zakládání</t>
  </si>
  <si>
    <t xml:space="preserve">    211 - Drenáže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</si>
  <si>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</si>
  <si>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</si>
  <si>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</si>
  <si>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</si>
  <si>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</si>
  <si>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</si>
  <si>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9 - Ostatní konstrukce a práce, bourání</t>
  </si>
  <si>
    <t xml:space="preserve">    901 - Ostatní výrobky</t>
  </si>
  <si>
    <t xml:space="preserve">    96 - Bourání konstrukcí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</si>
  <si>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</si>
  <si>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</si>
  <si>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</si>
  <si>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</si>
  <si>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</si>
  <si>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</si>
  <si>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727 - Protipožární ochrana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</si>
  <si>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</si>
  <si>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</si>
  <si>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</si>
  <si>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</si>
  <si>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</si>
  <si>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</si>
  <si>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7671 - Záchytný systém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</si>
  <si>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</si>
  <si>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</si>
  <si>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</si>
  <si>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</si>
  <si>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</si>
  <si>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</si>
  <si>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</si>
  <si>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</si>
  <si>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</si>
  <si>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</si>
  <si>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</si>
  <si>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</si>
  <si>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</si>
  <si>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</si>
  <si>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</si>
  <si>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</si>
  <si>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</si>
  <si>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</si>
  <si>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</si>
  <si>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</si>
  <si>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</si>
  <si>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</si>
  <si>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</si>
  <si>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</si>
  <si>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</si>
  <si>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</si>
  <si>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2025 02</t>
  </si>
  <si>
    <t>4</t>
  </si>
  <si>
    <t>445280390</t>
  </si>
  <si>
    <t>VV</t>
  </si>
  <si>
    <t>popínavé víno</t>
  </si>
  <si>
    <t>10,4*1</t>
  </si>
  <si>
    <t>růžový keř</t>
  </si>
  <si>
    <t>1,5*1</t>
  </si>
  <si>
    <t>Součet</t>
  </si>
  <si>
    <t>121151113</t>
  </si>
  <si>
    <t>Sejmutí ornice plochy do 500 m2 tl vrstvy do 200 mm strojně</t>
  </si>
  <si>
    <t>-409132274</t>
  </si>
  <si>
    <t>viz. výkres č. C.4</t>
  </si>
  <si>
    <t>420</t>
  </si>
  <si>
    <t>3</t>
  </si>
  <si>
    <t>131213711</t>
  </si>
  <si>
    <t>Hloubení zapažených jam v soudržných horninách třídy těžitelnosti I skupiny 3 ručně</t>
  </si>
  <si>
    <t>m3</t>
  </si>
  <si>
    <t>1131055546</t>
  </si>
  <si>
    <t>patka</t>
  </si>
  <si>
    <t>0,6*0,6*0,5</t>
  </si>
  <si>
    <t>131251104</t>
  </si>
  <si>
    <t>Hloubení jam nezapažených v hornině třídy těžitelnosti I skupiny 3 objem do 500 m3 strojně</t>
  </si>
  <si>
    <t>-1971067795</t>
  </si>
  <si>
    <t>sklep</t>
  </si>
  <si>
    <t>5,23*4,34*4,01-4,34*(5,3*1,25+2,65*1,53*3,14/2)</t>
  </si>
  <si>
    <t xml:space="preserve">objekt na úroveň  -0,35</t>
  </si>
  <si>
    <t>120</t>
  </si>
  <si>
    <t>objekt na úroveň -0,6</t>
  </si>
  <si>
    <t>((6,11+6,645)/2*7,505+10,45*5,955+31,498-((5,8+3)/2+4,2)*0,6)*(0,6-0,35)</t>
  </si>
  <si>
    <t>5</t>
  </si>
  <si>
    <t>132251101</t>
  </si>
  <si>
    <t>Hloubení rýh nezapažených š do 800 mm v hornině třídy těžitelnosti I skupiny 3 objem do 20 m3 strojně</t>
  </si>
  <si>
    <t>-669537655</t>
  </si>
  <si>
    <t>na úroveň -1,1</t>
  </si>
  <si>
    <t>(0,65*0,6+(12,34+9,47)/2*0,6)*0,5</t>
  </si>
  <si>
    <t>6</t>
  </si>
  <si>
    <t>132251102</t>
  </si>
  <si>
    <t>Hloubení rýh nezapažených š do 800 mm v hornině třídy těžitelnosti I skupiny 3 objem do 50 m3 strojně</t>
  </si>
  <si>
    <t>66337000</t>
  </si>
  <si>
    <t>(8,525+4,91+1,55+10,45)*1,2*0,5</t>
  </si>
  <si>
    <t>na úroveň -1,4</t>
  </si>
  <si>
    <t>(3,4*(2,36+1,94)/29+6,7*1,9/2+6,7*1,8/2+4*2/2+4*2,35/2+2,67*1,95/2)*0,8</t>
  </si>
  <si>
    <t>1,4*0,35/2*2*0,8</t>
  </si>
  <si>
    <t>7</t>
  </si>
  <si>
    <t>162301501</t>
  </si>
  <si>
    <t>Vodorovné přemístění křovin do 5 km D kmene do 100 mm</t>
  </si>
  <si>
    <t>414834856</t>
  </si>
  <si>
    <t>8</t>
  </si>
  <si>
    <t>162301981</t>
  </si>
  <si>
    <t>Příplatek k vodorovnému přemístění křovin D kmene do 100 mm ZKD 1 km</t>
  </si>
  <si>
    <t>-1389099927</t>
  </si>
  <si>
    <t>celekm do 20-ti km</t>
  </si>
  <si>
    <t>11,9*3</t>
  </si>
  <si>
    <t>9</t>
  </si>
  <si>
    <t>162751117</t>
  </si>
  <si>
    <t>Vodorovné přemístění přes 9 000 do 10000 m výkopku/sypaniny z horniny třídy těžitelnosti I skupiny 1 až 3</t>
  </si>
  <si>
    <t>-1098044656</t>
  </si>
  <si>
    <t>ornice na skládku</t>
  </si>
  <si>
    <t>420*0,15</t>
  </si>
  <si>
    <t>výkopek na řízenou skládku</t>
  </si>
  <si>
    <t>0,18+188,749+3,467+35,015</t>
  </si>
  <si>
    <t>10</t>
  </si>
  <si>
    <t>162751119</t>
  </si>
  <si>
    <t>Příplatek k vodorovnému přemístění výkopku/sypaniny z horniny třídy těžitelnosti I skupiny 1 až 3 ZKD 1000 m přes 10000 m</t>
  </si>
  <si>
    <t>876617110</t>
  </si>
  <si>
    <t>celkem do 20-ti km</t>
  </si>
  <si>
    <t>290,411*10</t>
  </si>
  <si>
    <t>11</t>
  </si>
  <si>
    <t>171201231</t>
  </si>
  <si>
    <t>Poplatek za uložení zeminy a kamení na recyklační skládce (skládkovné) kód odpadu 17 05 04</t>
  </si>
  <si>
    <t>t</t>
  </si>
  <si>
    <t>96844840</t>
  </si>
  <si>
    <t>výkopek</t>
  </si>
  <si>
    <t>290,411*1,8</t>
  </si>
  <si>
    <t>křoviny</t>
  </si>
  <si>
    <t>11,9*0,01</t>
  </si>
  <si>
    <t>174151101</t>
  </si>
  <si>
    <t>Zásyp jam, šachet rýh nebo kolem objektů sypaninou se zhutněním</t>
  </si>
  <si>
    <t>-793086510</t>
  </si>
  <si>
    <t>akumulační nádrž</t>
  </si>
  <si>
    <t>5,23*4,34*(3,86-0,44)-2*2*3,14*0,22-20</t>
  </si>
  <si>
    <t>za objektem</t>
  </si>
  <si>
    <t>10,3*1*2,25+2,25*2,3*2,96</t>
  </si>
  <si>
    <t>mezi sklepem a objektem</t>
  </si>
  <si>
    <t>5,8*0,3*2,96</t>
  </si>
  <si>
    <t>13</t>
  </si>
  <si>
    <t>M</t>
  </si>
  <si>
    <t>58337303</t>
  </si>
  <si>
    <t>štěrkopísek frakce 0/8</t>
  </si>
  <si>
    <t>633777979</t>
  </si>
  <si>
    <t>98,508*2</t>
  </si>
  <si>
    <t>14</t>
  </si>
  <si>
    <t>181912112</t>
  </si>
  <si>
    <t>Úprava pláně v hornině třídy těžitelnosti I skupiny 3 se zhutněním ručně</t>
  </si>
  <si>
    <t>-571586105</t>
  </si>
  <si>
    <t>pod základové pasy</t>
  </si>
  <si>
    <t>((7,525+5,72)/2*1,2+(6,11+3,79)/2*1,2+1,55*1,2+(10,45+11,65)/2*1,2)</t>
  </si>
  <si>
    <t>((5,955+4,155)/2*0,6+(17,095+15,25)/2*0,6)</t>
  </si>
  <si>
    <t>pod patku</t>
  </si>
  <si>
    <t>0,6*0,6</t>
  </si>
  <si>
    <t>pod akumulační nádrž</t>
  </si>
  <si>
    <t>5,23*4,34</t>
  </si>
  <si>
    <t>skladba P03</t>
  </si>
  <si>
    <t>1,93*1,56</t>
  </si>
  <si>
    <t>dlažba z kamenných odseků</t>
  </si>
  <si>
    <t>62+19</t>
  </si>
  <si>
    <t>15</t>
  </si>
  <si>
    <t>184818232</t>
  </si>
  <si>
    <t>Ochrana kmene průměru přes 300 do 500 mm bedněním výšky do 2 m</t>
  </si>
  <si>
    <t>kus</t>
  </si>
  <si>
    <t>-485886710</t>
  </si>
  <si>
    <t>101</t>
  </si>
  <si>
    <t>Zatravnění</t>
  </si>
  <si>
    <t>16</t>
  </si>
  <si>
    <t>181912111</t>
  </si>
  <si>
    <t>Úprava pláně v hornině třídy těžitelnosti I skupiny 3 bez zhutnění ručně</t>
  </si>
  <si>
    <t>1490506561</t>
  </si>
  <si>
    <t>zatravnění</t>
  </si>
  <si>
    <t>240</t>
  </si>
  <si>
    <t>17</t>
  </si>
  <si>
    <t>111151121</t>
  </si>
  <si>
    <t>Pokosení trávníku parkového pl do 1000 m2 s odvozem do 20 km v rovině a svahu do 1:5</t>
  </si>
  <si>
    <t>-1244390387</t>
  </si>
  <si>
    <t>2x pokos</t>
  </si>
  <si>
    <t>240*2</t>
  </si>
  <si>
    <t>18</t>
  </si>
  <si>
    <t>181111111</t>
  </si>
  <si>
    <t>Plošná úprava terénu do 500 m2 zemina skupiny 1 až 4 nerovnosti přes 50 do 100 mm v rovinně a svahu do 1:5</t>
  </si>
  <si>
    <t>-101805457</t>
  </si>
  <si>
    <t>19</t>
  </si>
  <si>
    <t>181351105</t>
  </si>
  <si>
    <t>Rozprostření ornice tl vrstvy přes 250 do 300 mm pl přes 100 do 500 m2 v rovině nebo ve svahu do 1:5 strojně</t>
  </si>
  <si>
    <t>987343505</t>
  </si>
  <si>
    <t>vegetační vrstva</t>
  </si>
  <si>
    <t>20</t>
  </si>
  <si>
    <t>10371501</t>
  </si>
  <si>
    <t>vegetační vrstva - štěrk frakce 0-45mm 90% , příměs kompostu 10%</t>
  </si>
  <si>
    <t>-420140881</t>
  </si>
  <si>
    <t>240*0,3*1,1</t>
  </si>
  <si>
    <t>181411131</t>
  </si>
  <si>
    <t>Založení parkového trávníku výsevem pl do 1000 m2 v rovině a ve svahu do 1:5</t>
  </si>
  <si>
    <t>-517288210</t>
  </si>
  <si>
    <t>22</t>
  </si>
  <si>
    <t>00572410</t>
  </si>
  <si>
    <t>osivo směs travní parková</t>
  </si>
  <si>
    <t>kg</t>
  </si>
  <si>
    <t>-1581868927</t>
  </si>
  <si>
    <t>240/100*3,5</t>
  </si>
  <si>
    <t>23</t>
  </si>
  <si>
    <t>183403114</t>
  </si>
  <si>
    <t>Obdělání půdy kultivátorováním v rovině a svahu do 1:5</t>
  </si>
  <si>
    <t>723187076</t>
  </si>
  <si>
    <t>24</t>
  </si>
  <si>
    <t>183403153</t>
  </si>
  <si>
    <t>Obdělání půdy hrabáním v rovině a svahu do 1:5</t>
  </si>
  <si>
    <t>-421946807</t>
  </si>
  <si>
    <t>25</t>
  </si>
  <si>
    <t>183403161</t>
  </si>
  <si>
    <t>Obdělání půdy válením v rovině a svahu do 1:5</t>
  </si>
  <si>
    <t>-1309183575</t>
  </si>
  <si>
    <t>26</t>
  </si>
  <si>
    <t>184813511</t>
  </si>
  <si>
    <t>Chemické odplevelení před založením kultury postřikem na široko v rovině a svahu do 1:5 ručně</t>
  </si>
  <si>
    <t>-37482129</t>
  </si>
  <si>
    <t>27</t>
  </si>
  <si>
    <t>2650001</t>
  </si>
  <si>
    <t>totální systémový herbicid na bázi glyfosfátu</t>
  </si>
  <si>
    <t>litr</t>
  </si>
  <si>
    <t>1212484840</t>
  </si>
  <si>
    <t>240*0,0005</t>
  </si>
  <si>
    <t>28</t>
  </si>
  <si>
    <t>185802113</t>
  </si>
  <si>
    <t>Hnojení půdy umělým hnojivem na široko v rovině a svahu do 1:5</t>
  </si>
  <si>
    <t>972925394</t>
  </si>
  <si>
    <t>0,03kg/m2</t>
  </si>
  <si>
    <t>240*0,03/1000</t>
  </si>
  <si>
    <t>29</t>
  </si>
  <si>
    <t>25191155</t>
  </si>
  <si>
    <t>hnojivo průmyslové</t>
  </si>
  <si>
    <t>-1743593543</t>
  </si>
  <si>
    <t>240*0,03</t>
  </si>
  <si>
    <t>30</t>
  </si>
  <si>
    <t>185851121</t>
  </si>
  <si>
    <t>Dovoz vody pro zálivku rostlin za vzdálenost do 1000 m</t>
  </si>
  <si>
    <t>-1331641056</t>
  </si>
  <si>
    <t>trávník</t>
  </si>
  <si>
    <t>10l/m2</t>
  </si>
  <si>
    <t>240*0,1*2</t>
  </si>
  <si>
    <t>185851129</t>
  </si>
  <si>
    <t>Příplatek k dovozu vody pro zálivku rostlin do 1000 m ZKD 1000 m</t>
  </si>
  <si>
    <t>1799666304</t>
  </si>
  <si>
    <t>48*10</t>
  </si>
  <si>
    <t>102</t>
  </si>
  <si>
    <t>Sadové úpravy</t>
  </si>
  <si>
    <t>32</t>
  </si>
  <si>
    <t>18200-001</t>
  </si>
  <si>
    <t>Výsadba keřů (2 sazenice do jedné jámy)</t>
  </si>
  <si>
    <t>360192909</t>
  </si>
  <si>
    <t>33</t>
  </si>
  <si>
    <t>18200-002</t>
  </si>
  <si>
    <t>Výsadba popínavých rostlin - břečťan (2 sazenice do jedné jámy)</t>
  </si>
  <si>
    <t>-1053874701</t>
  </si>
  <si>
    <t>34</t>
  </si>
  <si>
    <t>184911421</t>
  </si>
  <si>
    <t>Mulčování rostlin kůrou tl do 0,1 m v rovině a svahu do 1:5</t>
  </si>
  <si>
    <t>-1323346950</t>
  </si>
  <si>
    <t>kolem keřů a popínavých rostlin</t>
  </si>
  <si>
    <t>0,5*9*(5+17)</t>
  </si>
  <si>
    <t>35</t>
  </si>
  <si>
    <t>10391100</t>
  </si>
  <si>
    <t>kůra mulčovací VL</t>
  </si>
  <si>
    <t>-1238817597</t>
  </si>
  <si>
    <t>99*0,08*1,1</t>
  </si>
  <si>
    <t>150</t>
  </si>
  <si>
    <t>Záporové pažení</t>
  </si>
  <si>
    <t>36</t>
  </si>
  <si>
    <t>15000-000</t>
  </si>
  <si>
    <t>Vrty pro pažiny</t>
  </si>
  <si>
    <t>m</t>
  </si>
  <si>
    <t>855087318</t>
  </si>
  <si>
    <t>1,3+2+2,5*2</t>
  </si>
  <si>
    <t>37</t>
  </si>
  <si>
    <t>15000-001</t>
  </si>
  <si>
    <t>Pata zápory - zálivka cementovou maltou</t>
  </si>
  <si>
    <t>-1921141859</t>
  </si>
  <si>
    <t>0,15*0,15*3,14*(3,3+5+6,2*2)</t>
  </si>
  <si>
    <t>38</t>
  </si>
  <si>
    <t>15000-002</t>
  </si>
  <si>
    <t>Pata zápory - ocelová pažnice d300</t>
  </si>
  <si>
    <t>-1777177145</t>
  </si>
  <si>
    <t>39</t>
  </si>
  <si>
    <t>15000-003</t>
  </si>
  <si>
    <t>Zápora HEB 20</t>
  </si>
  <si>
    <t>610718853</t>
  </si>
  <si>
    <t>(3,3+5+6,2*2)*61,3/1000</t>
  </si>
  <si>
    <t>40</t>
  </si>
  <si>
    <t>15000-005</t>
  </si>
  <si>
    <t>Výdřeva tl.60mm</t>
  </si>
  <si>
    <t>1021174386</t>
  </si>
  <si>
    <t>15000-006</t>
  </si>
  <si>
    <t>Odstranění pažení - vytažení zápor, odstranění výdřevy</t>
  </si>
  <si>
    <t>-868564333</t>
  </si>
  <si>
    <t>Zakládání</t>
  </si>
  <si>
    <t>42</t>
  </si>
  <si>
    <t>271542211</t>
  </si>
  <si>
    <t>Podsyp pod základové konstrukce se zhutněním z netříděné štěrkodrtě</t>
  </si>
  <si>
    <t>-1414382665</t>
  </si>
  <si>
    <t>5,23*4,34*0,44</t>
  </si>
  <si>
    <t>skladba P03 - frakce 0-63</t>
  </si>
  <si>
    <t>1,93*1,56*0,075</t>
  </si>
  <si>
    <t>43</t>
  </si>
  <si>
    <t>271572211</t>
  </si>
  <si>
    <t>Podsyp pod základové konstrukce se zhutněním z netříděného štěrkopísku</t>
  </si>
  <si>
    <t>860876779</t>
  </si>
  <si>
    <t>1,93*1,56*0,1</t>
  </si>
  <si>
    <t>44</t>
  </si>
  <si>
    <t>273313611</t>
  </si>
  <si>
    <t>Základové desky z betonu tř. C 16/20</t>
  </si>
  <si>
    <t>-1124748279</t>
  </si>
  <si>
    <t>podkladní beton pod základové pasy</t>
  </si>
  <si>
    <t>((7,525+5,72)/2*1,2+(6,11+3,79)/2*1,2+1,55*1,2+(10,45+11,65)/2*1,2)*0,1</t>
  </si>
  <si>
    <t>((5,955+4,155)/2*0,6+(17,095+15,25)/2*0,6)*0,1</t>
  </si>
  <si>
    <t>podkladní beton pod patku</t>
  </si>
  <si>
    <t>0,6*0,6*0,1</t>
  </si>
  <si>
    <t>2*2*3,14*0,22</t>
  </si>
  <si>
    <t>45</t>
  </si>
  <si>
    <t>273321211</t>
  </si>
  <si>
    <t>Základové desky ze ŽB bez zvýšených nároků na prostředí tř. C 12/15</t>
  </si>
  <si>
    <t>58443310</t>
  </si>
  <si>
    <t>46</t>
  </si>
  <si>
    <t>273322511</t>
  </si>
  <si>
    <t>Základové desky ze ŽB se zvýšenými nároky na prostředí tř. C 25/30</t>
  </si>
  <si>
    <t>102338309</t>
  </si>
  <si>
    <t>třída betonu C 25/30 XC2</t>
  </si>
  <si>
    <t>nadbetonování nad sklepním krčkem</t>
  </si>
  <si>
    <t>(3,4*(2,36+1,94)/2+6,7*1,9/2+6,7*1,8/2+4*2/2+4*2,35/2+2,67*1,95/2+1,4*0,35/2*2)*0,3</t>
  </si>
  <si>
    <t>žb deska na základ pasy</t>
  </si>
  <si>
    <t>((6,11+6,645)/2*7,505+10,45*5,955)*0,3</t>
  </si>
  <si>
    <t>47</t>
  </si>
  <si>
    <t>273351121</t>
  </si>
  <si>
    <t>Zřízení bednění základových desek</t>
  </si>
  <si>
    <t>1038906883</t>
  </si>
  <si>
    <t>(20,845+2,825+7,885+2,03)*0,3</t>
  </si>
  <si>
    <t>(7,525+6,11+1,55+10,45+5,955+17,095)*0,3</t>
  </si>
  <si>
    <t>48</t>
  </si>
  <si>
    <t>273351122</t>
  </si>
  <si>
    <t>Odstranění bednění základových desek</t>
  </si>
  <si>
    <t>4469852</t>
  </si>
  <si>
    <t>49</t>
  </si>
  <si>
    <t>273353101</t>
  </si>
  <si>
    <t>Bednění kotevních otvorů v základových deskách průřezu do 0,01 m2 hl do 0,25 m</t>
  </si>
  <si>
    <t>-253260026</t>
  </si>
  <si>
    <t>skladba P03 - otvor d40mm</t>
  </si>
  <si>
    <t>50</t>
  </si>
  <si>
    <t>273361821</t>
  </si>
  <si>
    <t>Výztuž základových desek betonářskou ocelí 10 505 (R)</t>
  </si>
  <si>
    <t>-125979605</t>
  </si>
  <si>
    <t>31,498*0,3*0,15</t>
  </si>
  <si>
    <t>51</t>
  </si>
  <si>
    <t>273362021</t>
  </si>
  <si>
    <t>Výztuž základových desek svařovanými sítěmi Kari</t>
  </si>
  <si>
    <t>1833504759</t>
  </si>
  <si>
    <t>775,069/1000</t>
  </si>
  <si>
    <t>52</t>
  </si>
  <si>
    <t>274322511</t>
  </si>
  <si>
    <t>Základové pasy ze ŽB se zvýšenými nároky na prostředí tř. C 25/30</t>
  </si>
  <si>
    <t>1545216616</t>
  </si>
  <si>
    <t>((7,525+5,72)/2*1,2+(6,11+3,79)/2*1,2+1,55*1,2+(10,45+11,65)/2*1,2)*0,5</t>
  </si>
  <si>
    <t>((5,955+4,155)/2*0,6+(17,095+15,25)/2*0,6)*0,5</t>
  </si>
  <si>
    <t>53</t>
  </si>
  <si>
    <t>274353121</t>
  </si>
  <si>
    <t>Bednění kotevních otvorů v základových pásech průřezu přes 0,02 do 0,05 m2 hl do 0,5 m</t>
  </si>
  <si>
    <t>1986545729</t>
  </si>
  <si>
    <t>54</t>
  </si>
  <si>
    <t>274353122</t>
  </si>
  <si>
    <t>Bednění kotevních otvorů v základových pásech průřezu přes 0,02 do 0,05 m2 hl přes 0,5 do 1 m</t>
  </si>
  <si>
    <t>355084308</t>
  </si>
  <si>
    <t>55</t>
  </si>
  <si>
    <t>274353123</t>
  </si>
  <si>
    <t>Bednění kotevních otvorů v základových pásech průřezu přes 0,02 do 0,05 m2 hl přes 1 do 2 m</t>
  </si>
  <si>
    <t>-811229439</t>
  </si>
  <si>
    <t>56</t>
  </si>
  <si>
    <t>274362021</t>
  </si>
  <si>
    <t>Výztuž základových pasů svařovanými sítěmi Kari</t>
  </si>
  <si>
    <t>-2140206241</t>
  </si>
  <si>
    <t>2042,027/1000</t>
  </si>
  <si>
    <t>57</t>
  </si>
  <si>
    <t>275322511</t>
  </si>
  <si>
    <t>Základové patky ze ŽB se zvýšenými nároky na prostředí tř. C 25/30</t>
  </si>
  <si>
    <t>872500623</t>
  </si>
  <si>
    <t>0,6*0,6*0,8</t>
  </si>
  <si>
    <t>OC/02</t>
  </si>
  <si>
    <t>0,3*0,3*0,8*2</t>
  </si>
  <si>
    <t>58</t>
  </si>
  <si>
    <t>275351121</t>
  </si>
  <si>
    <t>Zřízení bednění základových patek</t>
  </si>
  <si>
    <t>-271705617</t>
  </si>
  <si>
    <t>(0,6+0,6)*2*0,3</t>
  </si>
  <si>
    <t>(0,3+0,3)*2*0,8*2</t>
  </si>
  <si>
    <t>59</t>
  </si>
  <si>
    <t>275351122</t>
  </si>
  <si>
    <t>Odstranění bednění základových patek</t>
  </si>
  <si>
    <t>-378869259</t>
  </si>
  <si>
    <t>60</t>
  </si>
  <si>
    <t>275361821</t>
  </si>
  <si>
    <t>Výztuž základových patek betonářskou ocelí 10 505 (R)</t>
  </si>
  <si>
    <t>-431513687</t>
  </si>
  <si>
    <t>0,6*0,6*0,8*0,15</t>
  </si>
  <si>
    <t>61</t>
  </si>
  <si>
    <t>2791131x54</t>
  </si>
  <si>
    <t>Základová zeď tl přes 250 do 300 mm z tvárnic ztraceného bednění včetně výplně z betonu tř. C 30/37</t>
  </si>
  <si>
    <t>608001771</t>
  </si>
  <si>
    <t>B/01 - patky</t>
  </si>
  <si>
    <t>0,5*0,25*8</t>
  </si>
  <si>
    <t>B/02 - patky</t>
  </si>
  <si>
    <t>(0,6+0,6)*0,9</t>
  </si>
  <si>
    <t>62</t>
  </si>
  <si>
    <t>279361821</t>
  </si>
  <si>
    <t>Výztuž základových zdí nosných betonářskou ocelí 10 505</t>
  </si>
  <si>
    <t>-1406606913</t>
  </si>
  <si>
    <t>1352,564/1000</t>
  </si>
  <si>
    <t>211</t>
  </si>
  <si>
    <t>Drenáže</t>
  </si>
  <si>
    <t>63</t>
  </si>
  <si>
    <t>211561111</t>
  </si>
  <si>
    <t>Výplň odvodňovacích žeber nebo trativodů kamenivem hrubým drceným frakce 4 až 16 mm</t>
  </si>
  <si>
    <t>2141345228</t>
  </si>
  <si>
    <t>15,4*1*(0,1+0,3)</t>
  </si>
  <si>
    <t>64</t>
  </si>
  <si>
    <t>211894-001</t>
  </si>
  <si>
    <t>M+D drenážní šachta na potrubí d 100mm, vč. dna, poklopu, výška 2500mm</t>
  </si>
  <si>
    <t>-650676274</t>
  </si>
  <si>
    <t>65</t>
  </si>
  <si>
    <t>211894-002</t>
  </si>
  <si>
    <t>M+D drenážní šachta na potrubí d 100mm, vč. dna, poklopu, výška 3200mm</t>
  </si>
  <si>
    <t>122899625</t>
  </si>
  <si>
    <t>66</t>
  </si>
  <si>
    <t>211894-003</t>
  </si>
  <si>
    <t>M+D drenážní šachta na potrubí d 100mm, vč. dna, poklopu, výška 3400mm</t>
  </si>
  <si>
    <t>-90348076</t>
  </si>
  <si>
    <t>67</t>
  </si>
  <si>
    <t>212312111</t>
  </si>
  <si>
    <t>Lože pro trativody z betonu prostého</t>
  </si>
  <si>
    <t>1625181427</t>
  </si>
  <si>
    <t>15,4*1*0,16</t>
  </si>
  <si>
    <t>68</t>
  </si>
  <si>
    <t>212755214</t>
  </si>
  <si>
    <t>Trativody z drenážních trubek plastových flexibilních DN 100 mm bez lože a obsypu</t>
  </si>
  <si>
    <t>-984317385</t>
  </si>
  <si>
    <t>69</t>
  </si>
  <si>
    <t>213141111</t>
  </si>
  <si>
    <t>Zřízení vrstvy z geotextilie v rovině nebo ve sklonu do 1:5 š do 3 m</t>
  </si>
  <si>
    <t>-739610466</t>
  </si>
  <si>
    <t>15,4*(1+0,4)*2</t>
  </si>
  <si>
    <t>70</t>
  </si>
  <si>
    <t>69311080</t>
  </si>
  <si>
    <t>geotextilie netkaná separační, ochranná, filtrační, drenážní PES 200g/m2</t>
  </si>
  <si>
    <t>-704915452</t>
  </si>
  <si>
    <t>43,12*1,18</t>
  </si>
  <si>
    <t>Svislé a kompletní konstrukce</t>
  </si>
  <si>
    <t>71</t>
  </si>
  <si>
    <t>310239211</t>
  </si>
  <si>
    <t>Zazdívka otvorů pl přes 1 do 4 m2 ve zdivu nadzákladovém cihlami pálenými na MVC</t>
  </si>
  <si>
    <t>1413763353</t>
  </si>
  <si>
    <t>1,1*1,925*0,45</t>
  </si>
  <si>
    <t>72</t>
  </si>
  <si>
    <t>3111131.64</t>
  </si>
  <si>
    <t>Nadzákladová zeď tl přes 250 do 300 mm z hladkých tvárnic ztraceného bednění včetně výplně z betonu tř. C 30/37 XC1</t>
  </si>
  <si>
    <t>48773130</t>
  </si>
  <si>
    <t>(1,25+0,4+0,5+7,895-0,3+6,11+1,55+10,3)*3,35-1,25*2,4-0,5*0,95</t>
  </si>
  <si>
    <t>73</t>
  </si>
  <si>
    <t>311213123</t>
  </si>
  <si>
    <t>Zdivo z nepravidelných kamenů na maltu objem jednoho kamene přes 0,02 m3 š spáry přes 10 do 20 mm</t>
  </si>
  <si>
    <t>-1913623794</t>
  </si>
  <si>
    <t>dozdění kamenného zdiva</t>
  </si>
  <si>
    <t>((0,72+1,4)/2*1,19+(1,2+2,13)/2*0,91)*2,05</t>
  </si>
  <si>
    <t>74</t>
  </si>
  <si>
    <t>311213911</t>
  </si>
  <si>
    <t>Příplatek k cenám zdění zdiva z kamene na maltu za jednostranné lícování zdiva</t>
  </si>
  <si>
    <t>1562920958</t>
  </si>
  <si>
    <t>(0,72+1,4+1,2+2,13+0,91)*2,05</t>
  </si>
  <si>
    <t>75</t>
  </si>
  <si>
    <t>311213921</t>
  </si>
  <si>
    <t>Příplatek k cenám zdění zdiva z kamene na maltu za vytvoření hrany rohu</t>
  </si>
  <si>
    <t>385957298</t>
  </si>
  <si>
    <t>2,05*2+0,82+1,4+0,91+1,2+2,13</t>
  </si>
  <si>
    <t>76</t>
  </si>
  <si>
    <t>311231118</t>
  </si>
  <si>
    <t>Zdivo nosné z cihel dl 290 mm P7 až 15 na MC 15</t>
  </si>
  <si>
    <t>-377398375</t>
  </si>
  <si>
    <t>dorovnání zdiva</t>
  </si>
  <si>
    <t>(2,28+6,05+0,22)*1,4*0,3</t>
  </si>
  <si>
    <t>77</t>
  </si>
  <si>
    <t>311235121</t>
  </si>
  <si>
    <t>Zdivo jednovrstvé z cihel broušených do P10 na tenkovrstvou maltu tl 200 mm</t>
  </si>
  <si>
    <t>-612845890</t>
  </si>
  <si>
    <t>(9,76+1,9+4,22)*2,9-0,9*2,15-1*2,7*4</t>
  </si>
  <si>
    <t>78</t>
  </si>
  <si>
    <t>311235151</t>
  </si>
  <si>
    <t>Zdivo jednovrstvé z cihel broušených do P10 na tenkovrstvou maltu tl 300 mm</t>
  </si>
  <si>
    <t>-1960266926</t>
  </si>
  <si>
    <t>(6,275+5,51+1,55+10,32)*2,75</t>
  </si>
  <si>
    <t>79</t>
  </si>
  <si>
    <t>311235191</t>
  </si>
  <si>
    <t>Zdivo jednovrstvé z cihel broušených přes P10 do P15 na tenkovrstvou maltu tl 380 mm</t>
  </si>
  <si>
    <t>136368056</t>
  </si>
  <si>
    <t>(16,53+5,02)*2,75-1,96*2,18-0,8*2,18-2,1*0,5</t>
  </si>
  <si>
    <t>80</t>
  </si>
  <si>
    <t>311361821</t>
  </si>
  <si>
    <t>Výztuž nosných zdí betonářskou ocelí 10 505</t>
  </si>
  <si>
    <t>1591394269</t>
  </si>
  <si>
    <t>do betonových tvárnic</t>
  </si>
  <si>
    <t>89,337*0,3*0,06</t>
  </si>
  <si>
    <t>81</t>
  </si>
  <si>
    <t>317168051</t>
  </si>
  <si>
    <t>Překlad keramický vysoký v 238 mm dl 1000 mm</t>
  </si>
  <si>
    <t>-572122249</t>
  </si>
  <si>
    <t>PR/04</t>
  </si>
  <si>
    <t>82</t>
  </si>
  <si>
    <t>317168052</t>
  </si>
  <si>
    <t>Překlad keramický vysoký v 238 mm dl 1250 mm</t>
  </si>
  <si>
    <t>-872844542</t>
  </si>
  <si>
    <t>PR/02</t>
  </si>
  <si>
    <t>PR/05</t>
  </si>
  <si>
    <t>83</t>
  </si>
  <si>
    <t>317168053</t>
  </si>
  <si>
    <t>Překlad keramický vysoký v 238 mm dl 1500 mm</t>
  </si>
  <si>
    <t>-524690736</t>
  </si>
  <si>
    <t>PR/03</t>
  </si>
  <si>
    <t>84</t>
  </si>
  <si>
    <t>317168057</t>
  </si>
  <si>
    <t>Překlad keramický vysoký v 238 mm dl 2500 mm</t>
  </si>
  <si>
    <t>-570828045</t>
  </si>
  <si>
    <t>PR/01</t>
  </si>
  <si>
    <t>85</t>
  </si>
  <si>
    <t>317998111</t>
  </si>
  <si>
    <t>Tepelná izolace mezi překlady v 24 cm z EPS tl přes 30 do 50 mm</t>
  </si>
  <si>
    <t>1621490824</t>
  </si>
  <si>
    <t>1,25</t>
  </si>
  <si>
    <t>86</t>
  </si>
  <si>
    <t>317998115</t>
  </si>
  <si>
    <t>Tepelná izolace mezi překlady v 24 cm z EPS tl 100 mm</t>
  </si>
  <si>
    <t>-1515538109</t>
  </si>
  <si>
    <t>2,5</t>
  </si>
  <si>
    <t>87</t>
  </si>
  <si>
    <t>319201321</t>
  </si>
  <si>
    <t>Vyrovnání nerovného povrchu zdiva tl do 30 mm maltou</t>
  </si>
  <si>
    <t>-966076060</t>
  </si>
  <si>
    <t>stěny staré sýpky</t>
  </si>
  <si>
    <t>6,15*3,27</t>
  </si>
  <si>
    <t>88</t>
  </si>
  <si>
    <t>340000998</t>
  </si>
  <si>
    <t>Řezání stěnových dílců z lehkých betonů tl do 100 mm</t>
  </si>
  <si>
    <t>-865232846</t>
  </si>
  <si>
    <t>zkrácerní překladu PR/04</t>
  </si>
  <si>
    <t>0,25*4</t>
  </si>
  <si>
    <t>89</t>
  </si>
  <si>
    <t>342244201</t>
  </si>
  <si>
    <t>Příčka z cihel broušených na tenkovrstvou maltu tloušťky 80 mm</t>
  </si>
  <si>
    <t>-509778206</t>
  </si>
  <si>
    <t>(0,48+1,9+0,48+4,72)*2,9-0,8*2,1</t>
  </si>
  <si>
    <t>342244221</t>
  </si>
  <si>
    <t>Příčka z cihel broušených na tenkovrstvou maltu tloušťky 140 mm</t>
  </si>
  <si>
    <t>-1571870970</t>
  </si>
  <si>
    <t>(2,42+2,42)*2,9</t>
  </si>
  <si>
    <t>Vodorovné konstrukce</t>
  </si>
  <si>
    <t>91</t>
  </si>
  <si>
    <t>411321616</t>
  </si>
  <si>
    <t>Stropy deskové ze ŽB tř. C 30/37</t>
  </si>
  <si>
    <t>228526081</t>
  </si>
  <si>
    <t>((6,11+6,645)/2*7,505+10,45*5,955)*(0,18+0,02)</t>
  </si>
  <si>
    <t>92</t>
  </si>
  <si>
    <t>411351011</t>
  </si>
  <si>
    <t>Zřízení bednění stropů deskových tl přes 5 do 25 cm bez podpěrné kce</t>
  </si>
  <si>
    <t>740373148</t>
  </si>
  <si>
    <t>(4,75+5,51)/2*6,29+10,64*4,72</t>
  </si>
  <si>
    <t>(6,97+16,11+6,95+16,63)*0,2</t>
  </si>
  <si>
    <t>93</t>
  </si>
  <si>
    <t>411351012</t>
  </si>
  <si>
    <t>Odstranění bednění stropů deskových tl přes 5 do 25 cm bez podpěrné kce</t>
  </si>
  <si>
    <t>-1201806969</t>
  </si>
  <si>
    <t>94</t>
  </si>
  <si>
    <t>41116x001</t>
  </si>
  <si>
    <t xml:space="preserve">Montáž vodorovné  nopové fólie na bednění</t>
  </si>
  <si>
    <t>1578774857</t>
  </si>
  <si>
    <t>95</t>
  </si>
  <si>
    <t>28323010</t>
  </si>
  <si>
    <t>fólie profilovaná (nopová) drenážní HDPE s výškou nopů 20mm</t>
  </si>
  <si>
    <t>-512917828</t>
  </si>
  <si>
    <t>82,489*1,1</t>
  </si>
  <si>
    <t>96</t>
  </si>
  <si>
    <t>41116x002</t>
  </si>
  <si>
    <t xml:space="preserve">Odstranění  nopových fólií z plochy vodorovné</t>
  </si>
  <si>
    <t>20327029</t>
  </si>
  <si>
    <t>97</t>
  </si>
  <si>
    <t>411354313</t>
  </si>
  <si>
    <t>Zřízení podpěrné konstrukce stropů výšky do 4 m tl přes 15 do 25 cm</t>
  </si>
  <si>
    <t>2091197979</t>
  </si>
  <si>
    <t>98</t>
  </si>
  <si>
    <t>411354314</t>
  </si>
  <si>
    <t>Odstranění podpěrné konstrukce stropů výšky do 4 m tl přes 15 do 25 cm</t>
  </si>
  <si>
    <t>508486752</t>
  </si>
  <si>
    <t>99</t>
  </si>
  <si>
    <t>411361821</t>
  </si>
  <si>
    <t>Výztuž stropů betonářskou ocelí 10 505</t>
  </si>
  <si>
    <t>-1950143641</t>
  </si>
  <si>
    <t>výztuž</t>
  </si>
  <si>
    <t>(1909,451+773,785)/1000</t>
  </si>
  <si>
    <t>distanční výztuž</t>
  </si>
  <si>
    <t>22,019*0,006</t>
  </si>
  <si>
    <t>100</t>
  </si>
  <si>
    <t>41132x002</t>
  </si>
  <si>
    <t>Příplatek za složitost při montáži výztuže na nopovou fólii</t>
  </si>
  <si>
    <t>1971223268</t>
  </si>
  <si>
    <t>413232221</t>
  </si>
  <si>
    <t>Zazdívka zhlaví válcovaných nosníků v přes 150 do 300 mm</t>
  </si>
  <si>
    <t>-2146210577</t>
  </si>
  <si>
    <t>ocel nosníky</t>
  </si>
  <si>
    <t>417321616</t>
  </si>
  <si>
    <t>Ztužující pásy a věnce ze ŽB tř. C 30/37</t>
  </si>
  <si>
    <t>-827456278</t>
  </si>
  <si>
    <t>věnce</t>
  </si>
  <si>
    <t>(16,53+5,02)*0,38*0,15-2,1*0,38*0,1</t>
  </si>
  <si>
    <t>(6,275+5,51+1,55+10,32)*0,3*0,15</t>
  </si>
  <si>
    <t>do kapes - podkladek pod ocel.nosníky</t>
  </si>
  <si>
    <t>0,3*0,3*0,05*7</t>
  </si>
  <si>
    <t>103</t>
  </si>
  <si>
    <t>417351115</t>
  </si>
  <si>
    <t>Zřízení bednění ztužujících věnců</t>
  </si>
  <si>
    <t>-687128908</t>
  </si>
  <si>
    <t>(16,53+5,02)*0,15*2-2,1*0,1*2+2,1*0,38</t>
  </si>
  <si>
    <t>(6,275+5,51+1,55+10,32)*0,15*2</t>
  </si>
  <si>
    <t>104</t>
  </si>
  <si>
    <t>417351116</t>
  </si>
  <si>
    <t>Odstranění bednění ztužujících věnců</t>
  </si>
  <si>
    <t>640675453</t>
  </si>
  <si>
    <t>105</t>
  </si>
  <si>
    <t>417361821</t>
  </si>
  <si>
    <t>Výztuž ztužujících pásů a věnců betonářskou ocelí 10 505</t>
  </si>
  <si>
    <t>-656696968</t>
  </si>
  <si>
    <t>2,213*0,1</t>
  </si>
  <si>
    <t>Komunikace pozemní</t>
  </si>
  <si>
    <t>106</t>
  </si>
  <si>
    <t>564231011</t>
  </si>
  <si>
    <t>Podklad nebo podsyp ze štěrkopísku ŠP plochy do 100 m2 tl 100 mm</t>
  </si>
  <si>
    <t>895838132</t>
  </si>
  <si>
    <t>3,8*5+5,2*17</t>
  </si>
  <si>
    <t>107</t>
  </si>
  <si>
    <t>564831011</t>
  </si>
  <si>
    <t>Podklad ze štěrkodrtě ŠD plochy do 100 m2 tl 100 mm</t>
  </si>
  <si>
    <t>283166102</t>
  </si>
  <si>
    <t>108</t>
  </si>
  <si>
    <t>594111112</t>
  </si>
  <si>
    <t>Kladení dlažby z lomového kamene tl do 100 mm s provedením lože z kameniva těženého</t>
  </si>
  <si>
    <t>41972100</t>
  </si>
  <si>
    <t>109</t>
  </si>
  <si>
    <t>5838075x0</t>
  </si>
  <si>
    <t>divoká mozaika žulová</t>
  </si>
  <si>
    <t>369630677</t>
  </si>
  <si>
    <t>188,4*0,06*2,2</t>
  </si>
  <si>
    <t>Úprava povrchů vnitřních</t>
  </si>
  <si>
    <t>110</t>
  </si>
  <si>
    <t>612131101</t>
  </si>
  <si>
    <t>Cementový postřik vnitřních stěn nanášený celoplošně ručně</t>
  </si>
  <si>
    <t>1879253026</t>
  </si>
  <si>
    <t>mč.1.01</t>
  </si>
  <si>
    <t>(6,93+1,9)*2*2,7-0,9*2,7*4-0,9*2,15-0,8*2,1-1,8*2,1</t>
  </si>
  <si>
    <t>mč.1.02</t>
  </si>
  <si>
    <t>(2,5+1,9)*2*2,7-0,9*2,7</t>
  </si>
  <si>
    <t>mč.1.03</t>
  </si>
  <si>
    <t>(4,175+4,71+1,55+1,22+2,42+6,23+0,48*2)*2,7-0,9*2,7</t>
  </si>
  <si>
    <t>mč.1.04</t>
  </si>
  <si>
    <t>(1,8+2,42+0,2)*2*2,7-0,9*2,7</t>
  </si>
  <si>
    <t>mč.1.05</t>
  </si>
  <si>
    <t>(1,4+2,42+0,2)*2*2,7-0,8*2,1</t>
  </si>
  <si>
    <t>mč.1.06</t>
  </si>
  <si>
    <t>(3,5+4,72+0,7)*2*2,7-0,9*2,7-0,8*2,1</t>
  </si>
  <si>
    <t>mč.1.07</t>
  </si>
  <si>
    <t>(1,96+0,2+4,72)*2*2,7-0,8*2,1-2,1*0,5</t>
  </si>
  <si>
    <t>111</t>
  </si>
  <si>
    <t>612321111</t>
  </si>
  <si>
    <t>Vápenocementová omítka hrubá jednovrstvá zatřená vnitřních stěn nanášená ručně</t>
  </si>
  <si>
    <t>430333237</t>
  </si>
  <si>
    <t>112</t>
  </si>
  <si>
    <t>612381006</t>
  </si>
  <si>
    <t>Tenkovrstvá minerální zatíraná (škrábaná) omítka zrnitost 1,0 mm vnitřních stěn</t>
  </si>
  <si>
    <t>-1646837153</t>
  </si>
  <si>
    <t>(1,9+6,93+1,9)*2,7-0,9*2,1-0,9*2,7-0,8*2,18-1,96*2,18</t>
  </si>
  <si>
    <t>113</t>
  </si>
  <si>
    <t>619991011</t>
  </si>
  <si>
    <t>Obalení samostatných konstrukcí a prvků PE fólií</t>
  </si>
  <si>
    <t>1953305177</t>
  </si>
  <si>
    <t>vnější výplně otvorů</t>
  </si>
  <si>
    <t>1,96*2,18+0,8*2,18+2,1*0,5</t>
  </si>
  <si>
    <t>vnitřní dveře</t>
  </si>
  <si>
    <t>0,9*2,7*2*4+0,8*2,1*2*2</t>
  </si>
  <si>
    <t>Úprava povrchů vnějších</t>
  </si>
  <si>
    <t>114</t>
  </si>
  <si>
    <t>622131101</t>
  </si>
  <si>
    <t>Cementový postřik vnějších stěn nanášený celoplošně ručně</t>
  </si>
  <si>
    <t>-58098132</t>
  </si>
  <si>
    <t>vyrovnání zdiva</t>
  </si>
  <si>
    <t>(2,28+6,05+0,22)*1,4</t>
  </si>
  <si>
    <t>stěny sýpky</t>
  </si>
  <si>
    <t>východní strana</t>
  </si>
  <si>
    <t>1,55*1,195+5,8*3,27-2,3*5,8*3,14/4</t>
  </si>
  <si>
    <t>2,7*3,3-1,25*2,4-0,5*0,95</t>
  </si>
  <si>
    <t>severní strana</t>
  </si>
  <si>
    <t>10,3*1,195</t>
  </si>
  <si>
    <t>jižní strana</t>
  </si>
  <si>
    <t>16,53*3,295-1,8*2,18-0,8*2,18</t>
  </si>
  <si>
    <t>západní strana u schodiště</t>
  </si>
  <si>
    <t>1,5*3,3+2*0,9/2+2,25*2+1,9*2,25+2,31*0,9/2+1,2*2,3+1,9*1,05+2,31*0,9/2</t>
  </si>
  <si>
    <t>115</t>
  </si>
  <si>
    <t>622321141</t>
  </si>
  <si>
    <t>Vápenocementová omítka štuková dvouvrstvá vnějších stěn nanášená ručně</t>
  </si>
  <si>
    <t>-505314403</t>
  </si>
  <si>
    <t>116</t>
  </si>
  <si>
    <t>622321191</t>
  </si>
  <si>
    <t>Příplatek k vápenocementové omítce vnějších stěn za každých dalších 5 mm tloušťky ručně</t>
  </si>
  <si>
    <t>964526432</t>
  </si>
  <si>
    <t>stěny sýpky 20mm na 40%</t>
  </si>
  <si>
    <t>6,15*3,27*20/5*0,4</t>
  </si>
  <si>
    <t>117</t>
  </si>
  <si>
    <t>622331141</t>
  </si>
  <si>
    <t>Cementová omítka štuková dvouvrstvá vnějších stěn nanášená ručně</t>
  </si>
  <si>
    <t>-439779328</t>
  </si>
  <si>
    <t>118</t>
  </si>
  <si>
    <t>629991011</t>
  </si>
  <si>
    <t>Zakrytí výplní otvorů a svislých ploch fólií přilepenou lepící páskou</t>
  </si>
  <si>
    <t>311344790</t>
  </si>
  <si>
    <t>Podlahy a podlahové konstrukce</t>
  </si>
  <si>
    <t>119</t>
  </si>
  <si>
    <t>632451214</t>
  </si>
  <si>
    <t>Potěr cementový samonivelační litý C20 tl přes 45 do 50 mm</t>
  </si>
  <si>
    <t>254495301</t>
  </si>
  <si>
    <t>podlaha skladba P01</t>
  </si>
  <si>
    <t>12,47+4,5+22,76+4,7+3,68+16,54</t>
  </si>
  <si>
    <t>podlaha skladba P02</t>
  </si>
  <si>
    <t>10,2</t>
  </si>
  <si>
    <t>632451291</t>
  </si>
  <si>
    <t>Příplatek k cementovému samonivelačnímu litému potěru C20 ZKD 5 mm tl přes 50 mm</t>
  </si>
  <si>
    <t>797150836</t>
  </si>
  <si>
    <t>(12,47+4,5+22,76+4,7+3,68+16,54)*(55-50)/5</t>
  </si>
  <si>
    <t>10,2*(61-50)/5</t>
  </si>
  <si>
    <t>121</t>
  </si>
  <si>
    <t>633811111</t>
  </si>
  <si>
    <t>Broušení nerovností betonových podlah do 2 mm - stržení šlemu</t>
  </si>
  <si>
    <t>-892546008</t>
  </si>
  <si>
    <t>122</t>
  </si>
  <si>
    <t>632450122</t>
  </si>
  <si>
    <t>Vyrovnávací cementový potěr tl přes 20 do 30 mm ze suchých směsí provedený v pásu</t>
  </si>
  <si>
    <t>-1503860451</t>
  </si>
  <si>
    <t>beton parapetů pod okny</t>
  </si>
  <si>
    <t>(2,1+0,8)*0,38</t>
  </si>
  <si>
    <t>123</t>
  </si>
  <si>
    <t>632450132</t>
  </si>
  <si>
    <t>Vyrovnávací cementový potěr tl přes 20 do 30 mm ze suchých směsí provedený v ploše</t>
  </si>
  <si>
    <t>62257087</t>
  </si>
  <si>
    <t>STR1</t>
  </si>
  <si>
    <t>(7,33+7,84)/2*7,345</t>
  </si>
  <si>
    <t>STR3</t>
  </si>
  <si>
    <t>9*5,8</t>
  </si>
  <si>
    <t>124</t>
  </si>
  <si>
    <t>634112113</t>
  </si>
  <si>
    <t>Obvodová dilatace podlahovým páskem z pěnového PE mezi stěnou a mazaninou nebo potěrem v 80 mm</t>
  </si>
  <si>
    <t>1844619875</t>
  </si>
  <si>
    <t>(6,93+1,9)*2</t>
  </si>
  <si>
    <t>(2,5+1,9)*2</t>
  </si>
  <si>
    <t>4,175+4,71+1,55+1,22+2,42+6,23+0,48*2</t>
  </si>
  <si>
    <t>(1,8+2,42+0,2)*2</t>
  </si>
  <si>
    <t>(1,4+2,42+0,2)*2</t>
  </si>
  <si>
    <t>(3,5+4,72+0,48)*2</t>
  </si>
  <si>
    <t>(1,96+0,2+4,72)*2</t>
  </si>
  <si>
    <t>Ostatní konstrukce a práce, bourání</t>
  </si>
  <si>
    <t>125</t>
  </si>
  <si>
    <t>935113211</t>
  </si>
  <si>
    <t>Osazení odvodňovacího betonového žlabu s krycím roštem šířky do 210 mm</t>
  </si>
  <si>
    <t>1604997877</t>
  </si>
  <si>
    <t>B/03</t>
  </si>
  <si>
    <t>9-0,4</t>
  </si>
  <si>
    <t>126</t>
  </si>
  <si>
    <t>592271x61</t>
  </si>
  <si>
    <t xml:space="preserve">B/03  žlab odvodňovací betonový 130x160mm, tř. betonu C35/45, vč. mříže z pozink oceli</t>
  </si>
  <si>
    <t>-1834998914</t>
  </si>
  <si>
    <t>8,6*1,05</t>
  </si>
  <si>
    <t>127</t>
  </si>
  <si>
    <t>935923216</t>
  </si>
  <si>
    <t>Osazení vpusti pro odvodňovací žlab betonový nebo polymerbetonový s krycím roštem šířky do 210 mm</t>
  </si>
  <si>
    <t>1258508117</t>
  </si>
  <si>
    <t>128</t>
  </si>
  <si>
    <t>59223xxx4</t>
  </si>
  <si>
    <t xml:space="preserve">B/03  betonová vpusť s mříží z Pz oceli, 130x380mm, průměr odtoku 110mm, tř. betonu C35/45, b´délka vpusti 333mm</t>
  </si>
  <si>
    <t>-1463982238</t>
  </si>
  <si>
    <t>129</t>
  </si>
  <si>
    <t>949101111</t>
  </si>
  <si>
    <t>Lešení pomocné pro objekty pozemních staveb s lešeňovou podlahou v do 1,9 m zatížení do 150 kg/m2</t>
  </si>
  <si>
    <t>-101849939</t>
  </si>
  <si>
    <t>vnitřní lešení</t>
  </si>
  <si>
    <t>84,8</t>
  </si>
  <si>
    <t>fasáda</t>
  </si>
  <si>
    <t>(5,8+1,2+1,2+16,53+3+3+2,7+2,7+1,5+1,5)*1,2</t>
  </si>
  <si>
    <t>130</t>
  </si>
  <si>
    <t>952901111</t>
  </si>
  <si>
    <t>Vyčištění budov bytové a občanské výstavby při výšce podlaží do 4 m</t>
  </si>
  <si>
    <t>967583267</t>
  </si>
  <si>
    <t>12,47+4,5+22,76+4,7+3,68+16,54+10,2+9,95</t>
  </si>
  <si>
    <t>131</t>
  </si>
  <si>
    <t>HZS1301</t>
  </si>
  <si>
    <t>Hodinová zúčtovací sazba zedník</t>
  </si>
  <si>
    <t>hod</t>
  </si>
  <si>
    <t>-1038152016</t>
  </si>
  <si>
    <t>výpomoci pro profese</t>
  </si>
  <si>
    <t>EL</t>
  </si>
  <si>
    <t>901</t>
  </si>
  <si>
    <t>Ostatní výrobky</t>
  </si>
  <si>
    <t>132</t>
  </si>
  <si>
    <t>953943211</t>
  </si>
  <si>
    <t>Osazování hasicího přístroje</t>
  </si>
  <si>
    <t>-1815110695</t>
  </si>
  <si>
    <t>OV/01</t>
  </si>
  <si>
    <t>133</t>
  </si>
  <si>
    <t>44932114</t>
  </si>
  <si>
    <t>přístroj hasicí ruční práškový nástěnný hasební schopnost 27A, 183B, C</t>
  </si>
  <si>
    <t>20670688</t>
  </si>
  <si>
    <t>134</t>
  </si>
  <si>
    <t>90100-002</t>
  </si>
  <si>
    <t>M+D automatický elektrický osoušeč rukou, kompletní provedení dle PD</t>
  </si>
  <si>
    <t>1491694204</t>
  </si>
  <si>
    <t>135</t>
  </si>
  <si>
    <t>90100-003</t>
  </si>
  <si>
    <t>M+D dávkovač mýdla, nerez se senzorem, objem 1litr, kompletní provedení dle PD</t>
  </si>
  <si>
    <t>-89631888</t>
  </si>
  <si>
    <t>136</t>
  </si>
  <si>
    <t>90100-004</t>
  </si>
  <si>
    <t>M+D nástěnná štětka, nerez, vč.záchytného pouzdra, kompletní provedení dle PD</t>
  </si>
  <si>
    <t>1577597767</t>
  </si>
  <si>
    <t>137</t>
  </si>
  <si>
    <t>90100-005</t>
  </si>
  <si>
    <t>M+D nástěnný zásobník toaletního papíru, nerez, d 321x94mm, kompletní provedení dle PD</t>
  </si>
  <si>
    <t>1877898054</t>
  </si>
  <si>
    <t>138</t>
  </si>
  <si>
    <t>90100-006</t>
  </si>
  <si>
    <t>M+D nástěnný zásobník papírových ručníků, nerez, 254x355x133mm, kompletní provedení dle PD</t>
  </si>
  <si>
    <t>-439698471</t>
  </si>
  <si>
    <t>139</t>
  </si>
  <si>
    <t>90100-007</t>
  </si>
  <si>
    <t>M+D zásobník hygienických sáčků, nerez, 100x140x25mm, kompletní provedení dle PD</t>
  </si>
  <si>
    <t>-465327183</t>
  </si>
  <si>
    <t>140</t>
  </si>
  <si>
    <t>90100-008</t>
  </si>
  <si>
    <t>M+D háček jednoduchý nástěnný, nerez, kompletní provedení dle PD</t>
  </si>
  <si>
    <t>-810184716</t>
  </si>
  <si>
    <t>141</t>
  </si>
  <si>
    <t>90100-009</t>
  </si>
  <si>
    <t xml:space="preserve">M+D  elektronické oddálené splachování, síťové napájení pomocí externího síťového zdroje vč. příslušenství</t>
  </si>
  <si>
    <t>-433921172</t>
  </si>
  <si>
    <t>142</t>
  </si>
  <si>
    <t>90100-100</t>
  </si>
  <si>
    <t xml:space="preserve">M+D  sestava pro nouzové přivolání pomoci pro beznarierové WC, 2 ks tlačítek, kompletní provedení dle PD</t>
  </si>
  <si>
    <t>-1128637104</t>
  </si>
  <si>
    <t>143</t>
  </si>
  <si>
    <t>90100-101</t>
  </si>
  <si>
    <t xml:space="preserve">O/01  M+D sklopné invalidní madlo dl. 813mm, nerez, kompletní provedení dle PD</t>
  </si>
  <si>
    <t>284159482</t>
  </si>
  <si>
    <t>144</t>
  </si>
  <si>
    <t>90100-102</t>
  </si>
  <si>
    <t xml:space="preserve">O/02  M+D vodorovné madlo dl.600mm, nerez, kompletní provedení dle PD</t>
  </si>
  <si>
    <t>-88606334</t>
  </si>
  <si>
    <t>145</t>
  </si>
  <si>
    <t>90100-103</t>
  </si>
  <si>
    <t xml:space="preserve">O/03  M+D svislé madlo dl.500mm, nerez, kompletní provedení dle PD</t>
  </si>
  <si>
    <t>-250386893</t>
  </si>
  <si>
    <t>146</t>
  </si>
  <si>
    <t>90100-104</t>
  </si>
  <si>
    <t xml:space="preserve">O/04  M+D zrcadlo sklopné, nerezové, 400x600mm, kompletní provedení dle PD</t>
  </si>
  <si>
    <t>269065612</t>
  </si>
  <si>
    <t>147</t>
  </si>
  <si>
    <t>90100-105</t>
  </si>
  <si>
    <t xml:space="preserve">O/05  M+D zrcadlo nerezové, 1900x800mm, kompletní provedení dle PD</t>
  </si>
  <si>
    <t>1243327396</t>
  </si>
  <si>
    <t>148</t>
  </si>
  <si>
    <t>90100-106</t>
  </si>
  <si>
    <t xml:space="preserve">O/06  M+D hrubá čistící zóna 1930x1560x22mm, vč. rámu, roštu, kompletní provedení dle PD</t>
  </si>
  <si>
    <t>-85169089</t>
  </si>
  <si>
    <t>149</t>
  </si>
  <si>
    <t>90100-107</t>
  </si>
  <si>
    <t xml:space="preserve">O/07  M+D polymerbetonový žlab s integrovaným spádrm, 135x175mm, vč. pozink. mřížky a veškerých doplňků, kompletní provedení dle PD</t>
  </si>
  <si>
    <t>947865204</t>
  </si>
  <si>
    <t>90100-108.1</t>
  </si>
  <si>
    <t>M+D piktrogramy na dveřích, kompletní provedení dle PD</t>
  </si>
  <si>
    <t>1308854932</t>
  </si>
  <si>
    <t xml:space="preserve">symbol WC  ženy</t>
  </si>
  <si>
    <t>2+1</t>
  </si>
  <si>
    <t xml:space="preserve">symbol WC  muži</t>
  </si>
  <si>
    <t>symbol WC - bezbarierové</t>
  </si>
  <si>
    <t>symbol přebalovací kabina</t>
  </si>
  <si>
    <t>151</t>
  </si>
  <si>
    <t>90100-108.2</t>
  </si>
  <si>
    <t xml:space="preserve">O/08  M+D symbol označení tolat WC, nerez plech 200x80mm, kompletní provedení dle PD</t>
  </si>
  <si>
    <t>1388985143</t>
  </si>
  <si>
    <t>152</t>
  </si>
  <si>
    <t>90100-110</t>
  </si>
  <si>
    <t xml:space="preserve">O/10  M+D hranaté celokovové pítko s odtokovou mřížkou, vč. doplňků, kompletní provedení dle PD</t>
  </si>
  <si>
    <t>426841742</t>
  </si>
  <si>
    <t>153</t>
  </si>
  <si>
    <t>90100-111</t>
  </si>
  <si>
    <t xml:space="preserve">O/11  M+D venkovní popelník 140x140x1060mm, kompletní provedení dle PD</t>
  </si>
  <si>
    <t>1035096724</t>
  </si>
  <si>
    <t>154</t>
  </si>
  <si>
    <t>90100-112</t>
  </si>
  <si>
    <t xml:space="preserve">O/12  M+D zahradní ocelový sloupek s ventilem na vodu s elktro zásuvkou, vč. ukotvení,  kompletní provedení dle PD</t>
  </si>
  <si>
    <t>1726286081</t>
  </si>
  <si>
    <t>155</t>
  </si>
  <si>
    <t>90100-201</t>
  </si>
  <si>
    <t xml:space="preserve">VYR/01  M+D přebalovací pult se zabudovaným umyvadlem, kompletní provedení dle PD</t>
  </si>
  <si>
    <t>-2094732621</t>
  </si>
  <si>
    <t>Bourání konstrukcí</t>
  </si>
  <si>
    <t>156</t>
  </si>
  <si>
    <t>113106121</t>
  </si>
  <si>
    <t>Rozebrání dlažeb z betonových nebo kamenných dlaždic komunikací pro pěší ručně</t>
  </si>
  <si>
    <t>678832698</t>
  </si>
  <si>
    <t>29,5*2</t>
  </si>
  <si>
    <t>157</t>
  </si>
  <si>
    <t>113203111</t>
  </si>
  <si>
    <t>Vytrhání obrub z dlažebních kostek</t>
  </si>
  <si>
    <t>-777614160</t>
  </si>
  <si>
    <t>42,22*2</t>
  </si>
  <si>
    <t>158</t>
  </si>
  <si>
    <t>962023491</t>
  </si>
  <si>
    <t>Bourání zdiva nadzákladového smíšeného na MC přes 1 m3</t>
  </si>
  <si>
    <t>1641449621</t>
  </si>
  <si>
    <t>(0,768*1,25+2,065*1,335+(1,13+2,065)/2*0,76+3,445*(1,13+0,725)/2)*(3,5-0,4)</t>
  </si>
  <si>
    <t>3,4*0,725*(3,5-0,4)+32,833</t>
  </si>
  <si>
    <t>159</t>
  </si>
  <si>
    <t>962042320</t>
  </si>
  <si>
    <t>Bourání zdiva nadzákladového z betonu prostého do 1 m3</t>
  </si>
  <si>
    <t>1506206488</t>
  </si>
  <si>
    <t>koruna zdiva</t>
  </si>
  <si>
    <t>(10,4+2,5)*(0,5+0,37)/2*0,3</t>
  </si>
  <si>
    <t>koruna smíšeného zdiva</t>
  </si>
  <si>
    <t>(0,768*1,25+2,065*1,335+(1,13+2,065)/2*0,76+3,445*(1,13+0,725)/2)*0,4</t>
  </si>
  <si>
    <t>3,4*0,725*0,4+7,07</t>
  </si>
  <si>
    <t>část betonové zídky</t>
  </si>
  <si>
    <t>(2,475*0,84+2,94*(0,84+0,355)/2)*0,3</t>
  </si>
  <si>
    <t>160</t>
  </si>
  <si>
    <t>963031434</t>
  </si>
  <si>
    <t>Bourání cihelných kleneb na MV nebo MVC tl do 300 mm</t>
  </si>
  <si>
    <t>-1401980047</t>
  </si>
  <si>
    <t>klenba sklepa</t>
  </si>
  <si>
    <t>4,35*(5,3+3,06)/2*3,14/2*2</t>
  </si>
  <si>
    <t>161</t>
  </si>
  <si>
    <t>966071721</t>
  </si>
  <si>
    <t>Bourání sloupků a vzpěr plotových ocelových do 2,5 m odřezáním</t>
  </si>
  <si>
    <t>273483567</t>
  </si>
  <si>
    <t>162</t>
  </si>
  <si>
    <t>966071822</t>
  </si>
  <si>
    <t>Rozebrání oplocení z drátěného pletiva se čtvercovými oky v přes 1,6 do 2,0 m</t>
  </si>
  <si>
    <t>92410040</t>
  </si>
  <si>
    <t>163</t>
  </si>
  <si>
    <t>971024451</t>
  </si>
  <si>
    <t>Vybourání otvorů ve zdivu kamenném pl do 0,25 m2 na MV nebo MVC tl do 450 mm</t>
  </si>
  <si>
    <t>-448047807</t>
  </si>
  <si>
    <t>kapsy pro ocel nosníky</t>
  </si>
  <si>
    <t>7*2</t>
  </si>
  <si>
    <t>164</t>
  </si>
  <si>
    <t>976071111</t>
  </si>
  <si>
    <t>Vybourání kovových madel a zábradlí</t>
  </si>
  <si>
    <t>1561937623</t>
  </si>
  <si>
    <t>uložení ve skladu pro opětovné použití</t>
  </si>
  <si>
    <t>2,4+1,5+2,4+2,5+0,8</t>
  </si>
  <si>
    <t>165</t>
  </si>
  <si>
    <t>762331921</t>
  </si>
  <si>
    <t>Vyřezání části střešní vazby průřezové pl řeziva přes 120 do 224 cm2 dl do 3 m</t>
  </si>
  <si>
    <t>-1761087592</t>
  </si>
  <si>
    <t>římsa</t>
  </si>
  <si>
    <t>15*0,8*2</t>
  </si>
  <si>
    <t>166</t>
  </si>
  <si>
    <t>762342811</t>
  </si>
  <si>
    <t>Demontáž laťování střech z latí osové vzdálenosti do 0,22 m</t>
  </si>
  <si>
    <t>-932533183</t>
  </si>
  <si>
    <t>11*0,8*2</t>
  </si>
  <si>
    <t>167</t>
  </si>
  <si>
    <t>762841811</t>
  </si>
  <si>
    <t>Demontáž podbíjení obkladů stropů a střech sklonu do 60° z hrubých prken tl do 35 mm</t>
  </si>
  <si>
    <t>-439162916</t>
  </si>
  <si>
    <t>11*(0,6+0,2)*2</t>
  </si>
  <si>
    <t>168</t>
  </si>
  <si>
    <t>765111821</t>
  </si>
  <si>
    <t>Demontáž krytiny keramické hladké sklonu do 30° na sucho do suti</t>
  </si>
  <si>
    <t>-342302894</t>
  </si>
  <si>
    <t>997</t>
  </si>
  <si>
    <t>Doprava suti a vybouraných hmot</t>
  </si>
  <si>
    <t>169</t>
  </si>
  <si>
    <t>997013211</t>
  </si>
  <si>
    <t>Vnitrostaveništní doprava suti a vybouraných hmot pro budovy v do 6 m ručně</t>
  </si>
  <si>
    <t>658375978</t>
  </si>
  <si>
    <t>170</t>
  </si>
  <si>
    <t>997013219</t>
  </si>
  <si>
    <t>Příplatek k vnitrostaveništní dopravě suti a vybouraných hmot za zvětšenou dopravu suti ZKD 10 m</t>
  </si>
  <si>
    <t>1590250627</t>
  </si>
  <si>
    <t>242,765*2 'Přepočtené koeficientem množství</t>
  </si>
  <si>
    <t>171</t>
  </si>
  <si>
    <t>997013501</t>
  </si>
  <si>
    <t>Odvoz suti a vybouraných hmot na skládku nebo meziskládku do 1 km se složením</t>
  </si>
  <si>
    <t>979569179</t>
  </si>
  <si>
    <t>172</t>
  </si>
  <si>
    <t>997013509</t>
  </si>
  <si>
    <t>Příplatek k odvozu suti a vybouraných hmot na skládku ZKD 1 km přes 1 km</t>
  </si>
  <si>
    <t>-1480917297</t>
  </si>
  <si>
    <t>242,765*19 'Přepočtené koeficientem množství</t>
  </si>
  <si>
    <t>173</t>
  </si>
  <si>
    <t>997013871</t>
  </si>
  <si>
    <t>Poplatek za uložení stavebního odpadu na recyklační skládce (skládkovné) směsného stavebního a demoličního kód odpadu 17 09 04</t>
  </si>
  <si>
    <t>-39292703</t>
  </si>
  <si>
    <t>998</t>
  </si>
  <si>
    <t>Přesun hmot</t>
  </si>
  <si>
    <t>174</t>
  </si>
  <si>
    <t>998011001</t>
  </si>
  <si>
    <t>Přesun hmot pro budovy zděné v do 6 m</t>
  </si>
  <si>
    <t>-1038233798</t>
  </si>
  <si>
    <t>PSV</t>
  </si>
  <si>
    <t>Práce a dodávky PSV</t>
  </si>
  <si>
    <t>711</t>
  </si>
  <si>
    <t>Izolace proti vodě, vlhkosti a plynům</t>
  </si>
  <si>
    <t>175</t>
  </si>
  <si>
    <t>711111001</t>
  </si>
  <si>
    <t>Provedení izolace proti zemní vlhkosti vodorovné za studena nátěrem penetračním</t>
  </si>
  <si>
    <t>-965387207</t>
  </si>
  <si>
    <t>pod základový pas na nadbetonování nad sklepním krčkem</t>
  </si>
  <si>
    <t>((5,8+3)/2+4,2)*0,7</t>
  </si>
  <si>
    <t>na žb deska na základ pasy</t>
  </si>
  <si>
    <t>((6,11+6,645)/2*7,505+10,45*5,955)</t>
  </si>
  <si>
    <t>176</t>
  </si>
  <si>
    <t>711112001</t>
  </si>
  <si>
    <t>Provedení izolace proti zemní vlhkosti svislé za studena nátěrem penetračním</t>
  </si>
  <si>
    <t>1386647573</t>
  </si>
  <si>
    <t>(6,97+5,51+1,55+10,6)*3,15</t>
  </si>
  <si>
    <t>5,8*2,3*3,14/4+6,3*0,3</t>
  </si>
  <si>
    <t>16,53*0,5</t>
  </si>
  <si>
    <t>177</t>
  </si>
  <si>
    <t>11163150</t>
  </si>
  <si>
    <t>lak penetrační asfaltový</t>
  </si>
  <si>
    <t>109243870</t>
  </si>
  <si>
    <t>116,113*0,0003</t>
  </si>
  <si>
    <t>98,212*0,00035</t>
  </si>
  <si>
    <t>178</t>
  </si>
  <si>
    <t>711141559</t>
  </si>
  <si>
    <t>Provedení izolace proti zemní vlhkosti pásy přitavením vodorovné NAIP</t>
  </si>
  <si>
    <t>-1111757571</t>
  </si>
  <si>
    <t>Mezisoučet</t>
  </si>
  <si>
    <t>druhá vrstva</t>
  </si>
  <si>
    <t>110,093</t>
  </si>
  <si>
    <t>179</t>
  </si>
  <si>
    <t>711142559</t>
  </si>
  <si>
    <t>Provedení izolace proti zemní vlhkosti pásy přitavením svislé NAIP</t>
  </si>
  <si>
    <t>833487274</t>
  </si>
  <si>
    <t>98,212</t>
  </si>
  <si>
    <t>180</t>
  </si>
  <si>
    <t>62853004</t>
  </si>
  <si>
    <t>pás asfaltový natavitelný modifikovaný SBS s vložkou ze skleněné tkaniny a spalitelnou PE fólií nebo jemnozrnným minerálním posypem na horním povrchu tl 4,0mm</t>
  </si>
  <si>
    <t>-942875135</t>
  </si>
  <si>
    <t>116,113*1,15*2</t>
  </si>
  <si>
    <t>98,212*1,2*2</t>
  </si>
  <si>
    <t>181</t>
  </si>
  <si>
    <t>711161274</t>
  </si>
  <si>
    <t>Provedení izolace proti zemní vlhkosti svislé z nopové fólie výška nopu do 20 mm</t>
  </si>
  <si>
    <t>-1559200534</t>
  </si>
  <si>
    <t>(5,8+1,55)*3,796-(1,55*1,195+5,8*3,27-2,3*5,8*3,14/4)</t>
  </si>
  <si>
    <t>(10,3+6,11)*3,796-10,3*1,195</t>
  </si>
  <si>
    <t>16,53*0,2</t>
  </si>
  <si>
    <t>západní strana os schodiště</t>
  </si>
  <si>
    <t>(0,9+7,895)*3,27-21,459</t>
  </si>
  <si>
    <t>182</t>
  </si>
  <si>
    <t>28323005</t>
  </si>
  <si>
    <t>fólie profilovaná (nopová) drenážní HDPE s výškou nopů 8mm</t>
  </si>
  <si>
    <t>436027759</t>
  </si>
  <si>
    <t>78,145*1,2</t>
  </si>
  <si>
    <t>183</t>
  </si>
  <si>
    <t>711491272</t>
  </si>
  <si>
    <t>Provedení doplňků izolace proti vodě na ploše svislé z textilií vrstva ochranná</t>
  </si>
  <si>
    <t>1529626296</t>
  </si>
  <si>
    <t>184</t>
  </si>
  <si>
    <t>69311068</t>
  </si>
  <si>
    <t>geotextilie netkaná separační, ochranná, filtrační, drenážní PP 300g/m2</t>
  </si>
  <si>
    <t>-1606309655</t>
  </si>
  <si>
    <t>78,145*1,15</t>
  </si>
  <si>
    <t>185</t>
  </si>
  <si>
    <t>711493112</t>
  </si>
  <si>
    <t>Izolace proti podpovrchové a tlakové vodě vodorovná těsnicí stěrkou jednosložkovou na bázi cementu</t>
  </si>
  <si>
    <t>781960417</t>
  </si>
  <si>
    <t>186</t>
  </si>
  <si>
    <t>711493122</t>
  </si>
  <si>
    <t>Izolace proti podpovrchové a tlakové vodě svislá těsnicí stěrkou jednosložkovou na bázi cementu</t>
  </si>
  <si>
    <t>1243103838</t>
  </si>
  <si>
    <t>(1,96+4,72+1,96)*0,15+4,75*1,2</t>
  </si>
  <si>
    <t>187</t>
  </si>
  <si>
    <t>998711101</t>
  </si>
  <si>
    <t>Přesun hmot tonážní pro izolace proti vodě, vlhkosti a plynům v objektech v do 6 m</t>
  </si>
  <si>
    <t>-270899851</t>
  </si>
  <si>
    <t>712</t>
  </si>
  <si>
    <t>Povlakové krytiny</t>
  </si>
  <si>
    <t>188</t>
  </si>
  <si>
    <t>71200-001</t>
  </si>
  <si>
    <t>Izolace střechy fólií TPO/FPO tl. 2mm vč. mecanického kotvení a veškerých detailů</t>
  </si>
  <si>
    <t>1203586103</t>
  </si>
  <si>
    <t>189</t>
  </si>
  <si>
    <t>712311101</t>
  </si>
  <si>
    <t>Provedení povlakové krytiny střech do 10° za studena lakem penetračním nebo asfaltovým</t>
  </si>
  <si>
    <t>-1684722878</t>
  </si>
  <si>
    <t>190</t>
  </si>
  <si>
    <t>2039410415</t>
  </si>
  <si>
    <t>107,912*0,00032</t>
  </si>
  <si>
    <t>191</t>
  </si>
  <si>
    <t>712331111</t>
  </si>
  <si>
    <t>Provedení povlakové krytiny střech do 10° podkladní vrstvy pásy na sucho samolepící</t>
  </si>
  <si>
    <t>1415672559</t>
  </si>
  <si>
    <t>192</t>
  </si>
  <si>
    <t>62852011</t>
  </si>
  <si>
    <t>pás asfaltový samolepicí modifikovaný SBS s vložkou ze skleněné rohože se spalitelnou fólií nebo jemnozrnným minerálním posypem nebo textilií na horním povrchu tl 3,0mm</t>
  </si>
  <si>
    <t>-68499624</t>
  </si>
  <si>
    <t>(7,33+7,84)/2*7,345*1,165</t>
  </si>
  <si>
    <t>193</t>
  </si>
  <si>
    <t>712341559</t>
  </si>
  <si>
    <t>Provedení povlakové krytiny střech do 10° pásy NAIP přitavením v plné ploše</t>
  </si>
  <si>
    <t>1001338115</t>
  </si>
  <si>
    <t>(7,33+7,84)/2*7,345*2</t>
  </si>
  <si>
    <t>194</t>
  </si>
  <si>
    <t>62856011</t>
  </si>
  <si>
    <t>pás asfaltový natavitelný modifikovaný SBS s vložkou z hliníkové fólie s textilií a spalitelnou PE fólií nebo jemnozrnným minerálním posypem na horním povrchu tl 4,0mm</t>
  </si>
  <si>
    <t>814023275</t>
  </si>
  <si>
    <t>107,912*1,165</t>
  </si>
  <si>
    <t>195</t>
  </si>
  <si>
    <t>62855007</t>
  </si>
  <si>
    <t>pás asfaltový natavitelný modifikovaný SBS s vložkou z polyesterové vyztužené rohože a hrubozrnným břidličným posypem na horním povrchu tl 4,5mm</t>
  </si>
  <si>
    <t>-1111522088</t>
  </si>
  <si>
    <t>196</t>
  </si>
  <si>
    <t>712491172</t>
  </si>
  <si>
    <t>Provedení povlakové krytiny střech přes 10° do 30° ochranné textilní vrstvy</t>
  </si>
  <si>
    <t>-1260748046</t>
  </si>
  <si>
    <t>197</t>
  </si>
  <si>
    <t>69311081</t>
  </si>
  <si>
    <t>geotextilie netkaná separační, ochranná, filtrační, drenážní PES 300g/m2</t>
  </si>
  <si>
    <t>-994727751</t>
  </si>
  <si>
    <t>52,2*1,165</t>
  </si>
  <si>
    <t>60,813*1,155 'Přepočtené koeficientem množství</t>
  </si>
  <si>
    <t>198</t>
  </si>
  <si>
    <t>712771311</t>
  </si>
  <si>
    <t>Provedení hydroakumulační vrstvy z hydrofilních minerálních panelů vegetační střechy sklon do 5°</t>
  </si>
  <si>
    <t>279709389</t>
  </si>
  <si>
    <t>199</t>
  </si>
  <si>
    <t>63153600</t>
  </si>
  <si>
    <t>deska substrátová vegetačních střech z hydrofilní minerální vlny 600x1000 tl 50mm</t>
  </si>
  <si>
    <t>721039946</t>
  </si>
  <si>
    <t>9*5,8*1,05</t>
  </si>
  <si>
    <t>200</t>
  </si>
  <si>
    <t>712771401</t>
  </si>
  <si>
    <t>Provedení vegetační vrstvy ze substrátu tl do 100 mm vegetační střechy sklon do 5°</t>
  </si>
  <si>
    <t>1241382247</t>
  </si>
  <si>
    <t>201</t>
  </si>
  <si>
    <t>10321225</t>
  </si>
  <si>
    <t>substrát vegetačních střech extenzivní s nízkým obsahem organické složky</t>
  </si>
  <si>
    <t>1654168100</t>
  </si>
  <si>
    <t>9*5,8*0,03*1,1</t>
  </si>
  <si>
    <t>202</t>
  </si>
  <si>
    <t>712771521</t>
  </si>
  <si>
    <t>Položení vegetační nebo trávníkové rohože vegetační střechy sklon do 5°</t>
  </si>
  <si>
    <t>-2009455251</t>
  </si>
  <si>
    <t>203</t>
  </si>
  <si>
    <t>69334504</t>
  </si>
  <si>
    <t>koberec rozchodníkový vegetačních střech</t>
  </si>
  <si>
    <t>-757537838</t>
  </si>
  <si>
    <t>52,2*1,1</t>
  </si>
  <si>
    <t>204</t>
  </si>
  <si>
    <t>712771601</t>
  </si>
  <si>
    <t>Provedení ochranných pásů z praného říčního kameniva šířky do 500 mm</t>
  </si>
  <si>
    <t>-386012446</t>
  </si>
  <si>
    <t>(7,33+7,84)/2*7,345*0,06</t>
  </si>
  <si>
    <t>(9+5,2)*2*0,3*0,03</t>
  </si>
  <si>
    <t>205</t>
  </si>
  <si>
    <t>58337403</t>
  </si>
  <si>
    <t>kamenivo dekorační (kačírek) frakce 16/32</t>
  </si>
  <si>
    <t>413223561</t>
  </si>
  <si>
    <t>3,599*2</t>
  </si>
  <si>
    <t>206</t>
  </si>
  <si>
    <t>998712101</t>
  </si>
  <si>
    <t>Přesun hmot tonážní pro krytiny povlakové v objektech v do 6 m</t>
  </si>
  <si>
    <t>229129050</t>
  </si>
  <si>
    <t>713</t>
  </si>
  <si>
    <t>Izolace tepelné</t>
  </si>
  <si>
    <t>207</t>
  </si>
  <si>
    <t>713121111</t>
  </si>
  <si>
    <t>Montáž izolace tepelné podlah volně kladenými rohožemi, pásy, dílci, deskami 1 vrstva</t>
  </si>
  <si>
    <t>-1954185083</t>
  </si>
  <si>
    <t>208</t>
  </si>
  <si>
    <t>28375915</t>
  </si>
  <si>
    <t>deska EPS 150 pro konstrukce s vysokým zatížením λ=0,035 tl 120mm</t>
  </si>
  <si>
    <t>1146137010</t>
  </si>
  <si>
    <t>74,85*1,05</t>
  </si>
  <si>
    <t>209</t>
  </si>
  <si>
    <t>713131141</t>
  </si>
  <si>
    <t>Montáž izolace tepelné stěn lepením celoplošně rohoží, pásů, dílců, desek</t>
  </si>
  <si>
    <t>1695333853</t>
  </si>
  <si>
    <t>pod terénem</t>
  </si>
  <si>
    <t>(6,97+5,51+1,55+10,3)*3,1</t>
  </si>
  <si>
    <t>210</t>
  </si>
  <si>
    <t>283760x7</t>
  </si>
  <si>
    <t>deska EPS sokl tl 100mm</t>
  </si>
  <si>
    <t>1696278286</t>
  </si>
  <si>
    <t>75,423*1,05</t>
  </si>
  <si>
    <t>713141131</t>
  </si>
  <si>
    <t>Montáž izolace tepelné střech plochých lepené za studena plně 1 vrstva rohoží, pásů, dílců, desek</t>
  </si>
  <si>
    <t>1230851070</t>
  </si>
  <si>
    <t>212</t>
  </si>
  <si>
    <t>713141132</t>
  </si>
  <si>
    <t>Montáž izolace tepelné střech plochých lepené za studena plně 2 vrstvy rohoží, pásů, dílců, desek</t>
  </si>
  <si>
    <t>1550952605</t>
  </si>
  <si>
    <t>213</t>
  </si>
  <si>
    <t>28375920</t>
  </si>
  <si>
    <t>deska EPS 200 pro konstrukce s velmi vysokým zatížením λ=0,034 tl 40mm</t>
  </si>
  <si>
    <t>-1568661058</t>
  </si>
  <si>
    <t>54,81*2,1 'Přepočtené koeficientem množství</t>
  </si>
  <si>
    <t>214</t>
  </si>
  <si>
    <t>28376143</t>
  </si>
  <si>
    <t>klín izolační spád do 5% EPS 200</t>
  </si>
  <si>
    <t>355435572</t>
  </si>
  <si>
    <t>(7,33+7,84)/2*7,345*(0,04+0,18)/2*1,05</t>
  </si>
  <si>
    <t>9*5,8*(0,04+0,145)/2*1,05</t>
  </si>
  <si>
    <t>215</t>
  </si>
  <si>
    <t>713191133</t>
  </si>
  <si>
    <t>Montáž izolace tepelné podlah, stropů vrchem nebo střech překrytí fólií s přelepeným spojem</t>
  </si>
  <si>
    <t>1069045866</t>
  </si>
  <si>
    <t>216</t>
  </si>
  <si>
    <t>28329042</t>
  </si>
  <si>
    <t>fólie PE separační či ochranná tl 0,2mm</t>
  </si>
  <si>
    <t>-1237724285</t>
  </si>
  <si>
    <t>74,85*1,15</t>
  </si>
  <si>
    <t>217</t>
  </si>
  <si>
    <t>998713101</t>
  </si>
  <si>
    <t>Přesun hmot tonážní pro izolace tepelné v objektech v do 6 m</t>
  </si>
  <si>
    <t>-209694728</t>
  </si>
  <si>
    <t>727</t>
  </si>
  <si>
    <t>Protipožární ochrana</t>
  </si>
  <si>
    <t>218</t>
  </si>
  <si>
    <t>72700-001</t>
  </si>
  <si>
    <t>Ucpávka z nehožřlavého materiálu, třída reakce na oheň A1, tl.50mm, kolem VZT potrubí 300x300mm, vč. zatmelení a zapravení</t>
  </si>
  <si>
    <t>-735024243</t>
  </si>
  <si>
    <t>219</t>
  </si>
  <si>
    <t>72700-002</t>
  </si>
  <si>
    <t>Ucpávka z nehožřlavého materiálu, třída reakce na oheň A1, tl.50mm, kolem VZT potrubí 350x350mm, vč. zatmelení a zapravení</t>
  </si>
  <si>
    <t>785010901</t>
  </si>
  <si>
    <t>220</t>
  </si>
  <si>
    <t>72700-003</t>
  </si>
  <si>
    <t>Ucpávka z nehožřlavého materiálu, třída reakce na oheň A1, tl.50mm, kolem VZT potrubí 260x260mm, vč. zatmelení a zapravení</t>
  </si>
  <si>
    <t>1860702196</t>
  </si>
  <si>
    <t>221</t>
  </si>
  <si>
    <t>72700-004</t>
  </si>
  <si>
    <t>Protipožární ucpávka z nehožřlavého materiálu tl.50mm, kolem VZT potrubí 600x600mm, vč. zatmelení a zapravení</t>
  </si>
  <si>
    <t>236725245</t>
  </si>
  <si>
    <t>741</t>
  </si>
  <si>
    <t>Elektroinstalace - silnoproud</t>
  </si>
  <si>
    <t>222</t>
  </si>
  <si>
    <t>741110053</t>
  </si>
  <si>
    <t>Montáž trubka plastová ohebná D přes 35 mm uložená volně</t>
  </si>
  <si>
    <t>-1333954047</t>
  </si>
  <si>
    <t>pod zpevněnou plochou</t>
  </si>
  <si>
    <t>2,4</t>
  </si>
  <si>
    <t>223</t>
  </si>
  <si>
    <t>34571365</t>
  </si>
  <si>
    <t>trubka elektroinstalační HDPE tuhá dvouplášťová korugovaná D 94/110mm</t>
  </si>
  <si>
    <t>1340406670</t>
  </si>
  <si>
    <t>2,4*1,1</t>
  </si>
  <si>
    <t>762</t>
  </si>
  <si>
    <t>Konstrukce tesařské</t>
  </si>
  <si>
    <t>224</t>
  </si>
  <si>
    <t>762083111</t>
  </si>
  <si>
    <t>Impregnace řeziva proti dřevokaznému hmyzu a houbám máčením třída ohrožení 1 a 2</t>
  </si>
  <si>
    <t>43177844</t>
  </si>
  <si>
    <t>DR/01</t>
  </si>
  <si>
    <t>87,91*0,16*0,2*1,1</t>
  </si>
  <si>
    <t>DR/09</t>
  </si>
  <si>
    <t>(2,6+2,6+1)*0,08*0,08*1,1</t>
  </si>
  <si>
    <t>225</t>
  </si>
  <si>
    <t>762332121</t>
  </si>
  <si>
    <t>Montáž vázaných kcí krovů pravidelných pomocí ocelových spojek z hraněného řeziva pl přes 50 do 120 cm2</t>
  </si>
  <si>
    <t>612850536</t>
  </si>
  <si>
    <t>2,6+2,6+1</t>
  </si>
  <si>
    <t>226</t>
  </si>
  <si>
    <t>60512125</t>
  </si>
  <si>
    <t>hranol stavební řezivo průřezu do 120cm2 do dl 6m</t>
  </si>
  <si>
    <t>995990182</t>
  </si>
  <si>
    <t>227</t>
  </si>
  <si>
    <t>762395000</t>
  </si>
  <si>
    <t>Spojovací prostředky krovů, bednění, laťování, nadstřešních konstrukcí</t>
  </si>
  <si>
    <t>-2117784838</t>
  </si>
  <si>
    <t>(2,6+2,6+1)*0,08*0,08</t>
  </si>
  <si>
    <t>228</t>
  </si>
  <si>
    <t>762822130</t>
  </si>
  <si>
    <t>Montáž stropního trámu z hraněného řeziva průřezové pl přes 288 do 450 cm2 s výměnami</t>
  </si>
  <si>
    <t>2071368554</t>
  </si>
  <si>
    <t>trámy DR/01</t>
  </si>
  <si>
    <t>87,91</t>
  </si>
  <si>
    <t>229</t>
  </si>
  <si>
    <t>60512140</t>
  </si>
  <si>
    <t>hranol stavební řezivo průřezu do 450cm2 do dl 6m</t>
  </si>
  <si>
    <t>1948458573</t>
  </si>
  <si>
    <t>230</t>
  </si>
  <si>
    <t>762841220</t>
  </si>
  <si>
    <t>Montáž podbíjení stropů a střech rovných z hoblovaných prken na sraz</t>
  </si>
  <si>
    <t>1888852081</t>
  </si>
  <si>
    <t>nad vstupem</t>
  </si>
  <si>
    <t>17,85+6,186</t>
  </si>
  <si>
    <t>231</t>
  </si>
  <si>
    <t>60515111</t>
  </si>
  <si>
    <t>řezivo jehličnaté boční prkno 20-30mm</t>
  </si>
  <si>
    <t>937424605</t>
  </si>
  <si>
    <t>17,85*0,026*1,1</t>
  </si>
  <si>
    <t>232</t>
  </si>
  <si>
    <t>762895000</t>
  </si>
  <si>
    <t>Spojovací prostředky pro montáž záklopu, stropnice a podbíjení</t>
  </si>
  <si>
    <t>544848174</t>
  </si>
  <si>
    <t>87,91*0,16*0,2</t>
  </si>
  <si>
    <t>podbíjení</t>
  </si>
  <si>
    <t>17,85*0,026</t>
  </si>
  <si>
    <t>233</t>
  </si>
  <si>
    <t>762951001</t>
  </si>
  <si>
    <t>Montáž podkladního roštu terasy z dřevěných profilů osové vzdálenosti podpěr do 300 mm</t>
  </si>
  <si>
    <t>990790668</t>
  </si>
  <si>
    <t>STR2</t>
  </si>
  <si>
    <t>5,5*3,605+7,26</t>
  </si>
  <si>
    <t>234</t>
  </si>
  <si>
    <t>60514114</t>
  </si>
  <si>
    <t>řezivo jehličnaté lať impregnovaná dl 4 m</t>
  </si>
  <si>
    <t>1105439854</t>
  </si>
  <si>
    <t>DR/02</t>
  </si>
  <si>
    <t>144,5*0,06*0,05*1,1</t>
  </si>
  <si>
    <t>DR/03</t>
  </si>
  <si>
    <t>25,2*0,08*0,04*1,1</t>
  </si>
  <si>
    <t>25,2*0,06*0,05*1,1</t>
  </si>
  <si>
    <t>0,649*0,00264 'Přepočtené koeficientem množství</t>
  </si>
  <si>
    <t>235</t>
  </si>
  <si>
    <t>762952002</t>
  </si>
  <si>
    <t>Montáž teras z prken š přes 90 do 120 mm z dřevin měkkých šroubovaných broušených bez povrchové úpravy</t>
  </si>
  <si>
    <t>1437998967</t>
  </si>
  <si>
    <t>DR/05</t>
  </si>
  <si>
    <t>82,8</t>
  </si>
  <si>
    <t>236</t>
  </si>
  <si>
    <t>61198123</t>
  </si>
  <si>
    <t>profil terasový dřevěný borovice š 146mm tl 26mm</t>
  </si>
  <si>
    <t>1908214552</t>
  </si>
  <si>
    <t>82,8*1,1</t>
  </si>
  <si>
    <t>91,08*1,08 'Přepočtené koeficientem množství</t>
  </si>
  <si>
    <t>237</t>
  </si>
  <si>
    <t>762953002</t>
  </si>
  <si>
    <t>Nátěr dřevěných teras olejový dvojnásobný s očištěním</t>
  </si>
  <si>
    <t>968716954</t>
  </si>
  <si>
    <t>82,8*2</t>
  </si>
  <si>
    <t>238</t>
  </si>
  <si>
    <t>998762101</t>
  </si>
  <si>
    <t>Přesun hmot tonážní pro kce tesařské v objektech v do 6 m</t>
  </si>
  <si>
    <t>-1589921790</t>
  </si>
  <si>
    <t>763</t>
  </si>
  <si>
    <t>Konstrukce suché výstavby</t>
  </si>
  <si>
    <t>239</t>
  </si>
  <si>
    <t>763111314</t>
  </si>
  <si>
    <t>SDK příčka tl 100 mm profil CW+UW 75 desky 1xA 12,5 s izolací EI 30 Rw do 45 dB</t>
  </si>
  <si>
    <t>1985032320</t>
  </si>
  <si>
    <t>sýpka</t>
  </si>
  <si>
    <t>(2,07+4,09+1,96)*2,1-1,9*2,02</t>
  </si>
  <si>
    <t>763121426</t>
  </si>
  <si>
    <t>SDK stěna předsazená tl 112,5 mm profil CW+UW 100 deska 1xH2 12,5 bez izolace EI 15</t>
  </si>
  <si>
    <t>-798519755</t>
  </si>
  <si>
    <t>4,175*2,7+(4,708+1,22)*1,2</t>
  </si>
  <si>
    <t>1,4*1,2</t>
  </si>
  <si>
    <t>3,5*1,2</t>
  </si>
  <si>
    <t>4,72*2,7-2,1*0,5</t>
  </si>
  <si>
    <t>241</t>
  </si>
  <si>
    <t>7631215x01</t>
  </si>
  <si>
    <t>Příplatek za vytvoření vodorovné niky 200x300mm v SDK předstěně</t>
  </si>
  <si>
    <t>-970311833</t>
  </si>
  <si>
    <t>4,72</t>
  </si>
  <si>
    <t>242</t>
  </si>
  <si>
    <t>763121621</t>
  </si>
  <si>
    <t>Montáž desek tl 12,5 mm na nosnou kci SDK stěna předsazená</t>
  </si>
  <si>
    <t>2129555934</t>
  </si>
  <si>
    <t>Druhá vrstva SDK desek</t>
  </si>
  <si>
    <t>243</t>
  </si>
  <si>
    <t>59030025</t>
  </si>
  <si>
    <t>deska SDK impregnovaná H2 tl 12,5mm</t>
  </si>
  <si>
    <t>545710289</t>
  </si>
  <si>
    <t>35,96*1,1</t>
  </si>
  <si>
    <t>39,556*1,05 'Přepočtené koeficientem množství</t>
  </si>
  <si>
    <t>244</t>
  </si>
  <si>
    <t>998763301</t>
  </si>
  <si>
    <t>Přesun hmot tonážní pro konstrukce montované z desek v objektech v do 6 m</t>
  </si>
  <si>
    <t>-795007400</t>
  </si>
  <si>
    <t>764</t>
  </si>
  <si>
    <t>Konstrukce klempířské</t>
  </si>
  <si>
    <t>245</t>
  </si>
  <si>
    <t>764212637</t>
  </si>
  <si>
    <t>Oplechování štítu závětrnou lištou z Pz s povrchovou úpravou rš 670 mm</t>
  </si>
  <si>
    <t>-739552649</t>
  </si>
  <si>
    <t>K/07</t>
  </si>
  <si>
    <t>20,6</t>
  </si>
  <si>
    <t>246</t>
  </si>
  <si>
    <t>764212662</t>
  </si>
  <si>
    <t>Oplechování rovné okapové hrany z Pz s povrchovou úpravou rš 200 mm</t>
  </si>
  <si>
    <t>-1170518233</t>
  </si>
  <si>
    <t>K/04</t>
  </si>
  <si>
    <t>247</t>
  </si>
  <si>
    <t>764212666</t>
  </si>
  <si>
    <t>Oplechování rovné okapové hrany z Pz s povrchovou úpravou rš 500 mm</t>
  </si>
  <si>
    <t>353186634</t>
  </si>
  <si>
    <t>K/08</t>
  </si>
  <si>
    <t>248</t>
  </si>
  <si>
    <t>764226402</t>
  </si>
  <si>
    <t>Oplechování parapetů rovných mechanicky kotvené z Al plechu rš 200 mm</t>
  </si>
  <si>
    <t>255482037</t>
  </si>
  <si>
    <t>K/01</t>
  </si>
  <si>
    <t>2,1</t>
  </si>
  <si>
    <t>249</t>
  </si>
  <si>
    <t>764341303</t>
  </si>
  <si>
    <t>Lemování rovných zdí střech s krytinou prejzovou nebo vlnitou z TiZn lesklého plechu rš 250 mm</t>
  </si>
  <si>
    <t>973544287</t>
  </si>
  <si>
    <t>K/10 - ukončovací lišta rš 150mm</t>
  </si>
  <si>
    <t>5,5</t>
  </si>
  <si>
    <t>250</t>
  </si>
  <si>
    <t>764341304</t>
  </si>
  <si>
    <t>Lemování rovných zdí střech s krytinou prejzovou nebo vlnitou z TiZn lesklého plechu rš 330 mm</t>
  </si>
  <si>
    <t>2001162492</t>
  </si>
  <si>
    <t>K/10</t>
  </si>
  <si>
    <t>251</t>
  </si>
  <si>
    <t>764511601</t>
  </si>
  <si>
    <t>Žlab podokapní půlkruhový z Pz s povrchovou úpravou rš 250 mm</t>
  </si>
  <si>
    <t>-579241852</t>
  </si>
  <si>
    <t>K/02</t>
  </si>
  <si>
    <t>252</t>
  </si>
  <si>
    <t>764511641</t>
  </si>
  <si>
    <t>Kotlík oválný (trychtýřový) pro podokapní žlaby z Pz s povrchovou úpravou do 250/90 mm</t>
  </si>
  <si>
    <t>-79817638</t>
  </si>
  <si>
    <t>253</t>
  </si>
  <si>
    <t>764518621</t>
  </si>
  <si>
    <t>Svody kruhové včetně objímek, kolen, odskoků z Pz s povrchovou úpravou průměru do 90 mm</t>
  </si>
  <si>
    <t>-592416520</t>
  </si>
  <si>
    <t>K/03</t>
  </si>
  <si>
    <t>0,15</t>
  </si>
  <si>
    <t>254</t>
  </si>
  <si>
    <t>712771613</t>
  </si>
  <si>
    <t>Osazení ochranné kačírkové lišty navařením na hydroizolaci</t>
  </si>
  <si>
    <t>-1993059990</t>
  </si>
  <si>
    <t>K/05</t>
  </si>
  <si>
    <t>K/06</t>
  </si>
  <si>
    <t>27,2</t>
  </si>
  <si>
    <t>255</t>
  </si>
  <si>
    <t>69334020</t>
  </si>
  <si>
    <t>lišta kačírková Al výška 40-50mm</t>
  </si>
  <si>
    <t>-244948975</t>
  </si>
  <si>
    <t>9*1,1</t>
  </si>
  <si>
    <t>27,2*1,1</t>
  </si>
  <si>
    <t>39,82*1,02 'Přepočtené koeficientem množství</t>
  </si>
  <si>
    <t>256</t>
  </si>
  <si>
    <t>767391112</t>
  </si>
  <si>
    <t>Montáž krytiny z tvarovaných plechů šroubováním</t>
  </si>
  <si>
    <t>1920687225</t>
  </si>
  <si>
    <t>K/09</t>
  </si>
  <si>
    <t>257</t>
  </si>
  <si>
    <t>1548413x0</t>
  </si>
  <si>
    <t>plech hliníkový trapézový (typ T-20) tl. 0,8mm, skladební šířka 1000mm, výška trapézu 2mm, hmotnost 2,61 kg/m2</t>
  </si>
  <si>
    <t>910080570</t>
  </si>
  <si>
    <t>18*1,15</t>
  </si>
  <si>
    <t>20,7*1,133 'Přepočtené koeficientem množství</t>
  </si>
  <si>
    <t>258</t>
  </si>
  <si>
    <t>712998202</t>
  </si>
  <si>
    <t>Montáž bezpečnostního přepadu z PVC DN 125</t>
  </si>
  <si>
    <t>541570301</t>
  </si>
  <si>
    <t>K/11</t>
  </si>
  <si>
    <t>259</t>
  </si>
  <si>
    <t>28342x01</t>
  </si>
  <si>
    <t xml:space="preserve">K/11 přepad bezpečnostní atikový 150x50mm nerezový s manžetou pro hydroizolaci </t>
  </si>
  <si>
    <t>-960868911</t>
  </si>
  <si>
    <t>260</t>
  </si>
  <si>
    <t>998764101</t>
  </si>
  <si>
    <t>Přesun hmot tonážní pro konstrukce klempířské v objektech v do 6 m</t>
  </si>
  <si>
    <t>1719042306</t>
  </si>
  <si>
    <t>766</t>
  </si>
  <si>
    <t>Konstrukce truhlářské</t>
  </si>
  <si>
    <t>261</t>
  </si>
  <si>
    <t>76600-001</t>
  </si>
  <si>
    <t xml:space="preserve">D/01  M+D vnitřní dveře s nadsvětlíkem, 900x2100+600mm, HPL laminát, vč. ocel. zárubně typu U, vč.  kotvení, kování, zámku, veškerých doplňků a povrchové úpravy, kompletní provedení dle PD</t>
  </si>
  <si>
    <t>-1423185733</t>
  </si>
  <si>
    <t>262</t>
  </si>
  <si>
    <t>76600-002</t>
  </si>
  <si>
    <t xml:space="preserve">D/02  M+D vnitřní dveře s nadsvětlíkem, 900x2100+600mm, HPL laminát, vč. ocel. zárubně typu U, vč.  kotvení, kování, zámku, veškerých doplňků a povrchové úpravy, kompletní provedení dle PD</t>
  </si>
  <si>
    <t>-2040865194</t>
  </si>
  <si>
    <t>263</t>
  </si>
  <si>
    <t>76600-003</t>
  </si>
  <si>
    <t xml:space="preserve">D/03  M+D vnitřní dveře s nadsvětlíkem, 900x2100+600mm, HPL laminát, vč. ocel. zárubně typu U, vč.  kotvení, kování, zámku, veškerých doplňků a povrchové úpravy, kompletní provedení dle PD</t>
  </si>
  <si>
    <t>690604160</t>
  </si>
  <si>
    <t>264</t>
  </si>
  <si>
    <t>76600-004</t>
  </si>
  <si>
    <t xml:space="preserve">D/04  M+D vnitřní dveře 800x2100mm, HPL laminát, vč. ocel. zárubně typu U, vč.  kotvení, kování, zámku, veškerých doplňků a povrchové úpravy, kompletní provedení dle PD</t>
  </si>
  <si>
    <t>-1233456835</t>
  </si>
  <si>
    <t>265</t>
  </si>
  <si>
    <t>76600-005</t>
  </si>
  <si>
    <t xml:space="preserve">D/05  M+D vnitřní dveře s nadsvětlíkem, 900x2100+600mm, HPL laminát, vč. ocel. zárubně typu U, vč.  kotvení, kování, zámku, veškerých doplňků a povrchové úpravy, kompletní provedení dle PD</t>
  </si>
  <si>
    <t>-991114218</t>
  </si>
  <si>
    <t>266</t>
  </si>
  <si>
    <t>76600-006</t>
  </si>
  <si>
    <t xml:space="preserve">D/06  M+D vnitřní dveře s nadsvětlíkem, 800x2100+600mm, HPL laminát, vč. ocel. zárubně typu U, vč.  kotvení, kování, zámku, veškerých doplňků a povrchové úpravy, kompletní provedení dle PD</t>
  </si>
  <si>
    <t>575681615</t>
  </si>
  <si>
    <t>267</t>
  </si>
  <si>
    <t>76600-007</t>
  </si>
  <si>
    <t xml:space="preserve">D/07  M+D vnitřní dveře 1900x2020mm, HPL laminát, vč. ocel. zárubně typu U, vč.  kotvení, kování, zámku, veškerých doplňků a povrchové úpravy, kompletní provedení dle PD</t>
  </si>
  <si>
    <t>302567716</t>
  </si>
  <si>
    <t>268</t>
  </si>
  <si>
    <t>76600-101</t>
  </si>
  <si>
    <t>M+D obklad stěn z HPL desek vč. nosného roštu</t>
  </si>
  <si>
    <t>1153525012</t>
  </si>
  <si>
    <t>6,93*2,7-0,9*2,7-0,8*2,1</t>
  </si>
  <si>
    <t>(3,975+4,71+1,35+1,22+0,2+2,42+5,901+0,48*2)*2,7-0,9*2,7</t>
  </si>
  <si>
    <t>(4,71+1,22)*0,2+0,2*(2,7-1,2)*3</t>
  </si>
  <si>
    <t>(3,5+4,52+0,7)*2*2,7-0,9*2,7-0,8*2,1+3,5*0,2+0,2*(2,7-1,2)*2</t>
  </si>
  <si>
    <t>(1,96+4,72)*2*2,7-0,8*2,1-2,1*0,5-4,72*1,2</t>
  </si>
  <si>
    <t>(2,1+0,5)*2*0,4</t>
  </si>
  <si>
    <t>nika</t>
  </si>
  <si>
    <t>4,72*0,2*2+0,2*0,3*2</t>
  </si>
  <si>
    <t>269</t>
  </si>
  <si>
    <t>76600-201</t>
  </si>
  <si>
    <t xml:space="preserve">T/01, T/02  M+D sanitární příčky v=2150mm, s dveřmi, vč. kotvení, kování a veškerých doplňků, kompletní provedení dle PD</t>
  </si>
  <si>
    <t>131201715</t>
  </si>
  <si>
    <t>270</t>
  </si>
  <si>
    <t>76600-203</t>
  </si>
  <si>
    <t xml:space="preserve">T/03  M+D vnější dveře dřevěné, 900x1970mm, vč.ocelové zárubně,  kotvení, kování, zámku, povrchové úpravy a veškerých doplňků, kompletní provedení dle PD</t>
  </si>
  <si>
    <t>1995058379</t>
  </si>
  <si>
    <t>271</t>
  </si>
  <si>
    <t>76600-204</t>
  </si>
  <si>
    <t xml:space="preserve">T/04.2  M+D dřevěný obklad fasády sýpky, dřevěná prkna 140x26mm (sibiřský modřín) , vč. roštu z hranolů 50/60mm, kotvení, povrchové úpravy a veškerých doplňků, kompletní provedení dle PD</t>
  </si>
  <si>
    <t>-50897085</t>
  </si>
  <si>
    <t>5,5*0,45</t>
  </si>
  <si>
    <t>272</t>
  </si>
  <si>
    <t>76600-205</t>
  </si>
  <si>
    <t xml:space="preserve">T/05  M+D dřevěné zábradlí terasy, výška 1000mm, vč. kotvení, povrchové úpravy a veškerých doplňků, kompletní provedení dle PD</t>
  </si>
  <si>
    <t>985369084</t>
  </si>
  <si>
    <t>14,4+11,75</t>
  </si>
  <si>
    <t>273</t>
  </si>
  <si>
    <t>76600-206</t>
  </si>
  <si>
    <t xml:space="preserve">T/06  M+D posedová dřevěná (dub) lavice  2000x400x300mm, zaoblené hrany, vč. kotvení, povrchové úpravy a veškerých doplňků, kompletní provedení dle PD</t>
  </si>
  <si>
    <t>-1754327733</t>
  </si>
  <si>
    <t>274</t>
  </si>
  <si>
    <t>76600-207</t>
  </si>
  <si>
    <t xml:space="preserve">T/07  M+D dvířka 450x600mm zapuštěná ve fasádě (neviditelná),  vč. kotvení, vyztužení, povrchové úpravy a veškerých doplňků, kompletní provedení dle PD</t>
  </si>
  <si>
    <t>674186591</t>
  </si>
  <si>
    <t>275</t>
  </si>
  <si>
    <t>76641223x1</t>
  </si>
  <si>
    <t>Montáž obložení stěn pl přes 5 m2 z latí z tvrdého dřeva š přes 40 do 60 mm</t>
  </si>
  <si>
    <t>-1588752087</t>
  </si>
  <si>
    <t>T/4.1</t>
  </si>
  <si>
    <t>východ</t>
  </si>
  <si>
    <t>1,55*1,195+5,8*3,27-2,3*5,8*3,14/4-2,1*0,5</t>
  </si>
  <si>
    <t>jih</t>
  </si>
  <si>
    <t>16,53*3,295-1,96*3,295-0,8*3,295</t>
  </si>
  <si>
    <t>(2,6+2,25)*3,295</t>
  </si>
  <si>
    <t>276</t>
  </si>
  <si>
    <t>611910x01</t>
  </si>
  <si>
    <t>latě se skosenou hranou, 40x60mm sibiřský modřín</t>
  </si>
  <si>
    <t>1194397871</t>
  </si>
  <si>
    <t>626*1,1</t>
  </si>
  <si>
    <t>277</t>
  </si>
  <si>
    <t>766417211</t>
  </si>
  <si>
    <t>Montáž podkladového roštu pro obložení stěn</t>
  </si>
  <si>
    <t>1064629775</t>
  </si>
  <si>
    <t>T/04.1</t>
  </si>
  <si>
    <t>278</t>
  </si>
  <si>
    <t>-349050780</t>
  </si>
  <si>
    <t>170*0,04*0,06*1,1</t>
  </si>
  <si>
    <t>0,449*0,00264 'Přepočtené koeficientem množství</t>
  </si>
  <si>
    <t>279</t>
  </si>
  <si>
    <t>766427112</t>
  </si>
  <si>
    <t>Montáž podkladového roštu pro obložení podhledů</t>
  </si>
  <si>
    <t>1466699731</t>
  </si>
  <si>
    <t>pro podbíjení nad vstupem</t>
  </si>
  <si>
    <t>DR/06</t>
  </si>
  <si>
    <t>44,4</t>
  </si>
  <si>
    <t>DR/08</t>
  </si>
  <si>
    <t>5,5*6</t>
  </si>
  <si>
    <t>280</t>
  </si>
  <si>
    <t>413376120</t>
  </si>
  <si>
    <t>44,4*0,06*0,08*1,1</t>
  </si>
  <si>
    <t>5,5*(0,06*0,06+0,06*0,05+0,06*0,04+0,06*0,03+0,06*0,02+0,06*0,01)*1,1</t>
  </si>
  <si>
    <t>281</t>
  </si>
  <si>
    <t>998766201</t>
  </si>
  <si>
    <t>Přesun hmot procentní pro kce truhlářské v objektech v do 6 m</t>
  </si>
  <si>
    <t>%</t>
  </si>
  <si>
    <t>-1428760600</t>
  </si>
  <si>
    <t>767</t>
  </si>
  <si>
    <t>Konstrukce zámečnické</t>
  </si>
  <si>
    <t>282</t>
  </si>
  <si>
    <t>76700-1001</t>
  </si>
  <si>
    <t xml:space="preserve">OC/01    M+D vnější ocelové dveře 1960x2180mm, 4xproskl.pás z bezpečnostního skla, vč. rámu, kotvení, kování, zámku, veškerých doplňků a povrchové úpravy, kompletní provedení dle PD</t>
  </si>
  <si>
    <t>1851385282</t>
  </si>
  <si>
    <t>283</t>
  </si>
  <si>
    <t>76700-1022</t>
  </si>
  <si>
    <t>OC/22 M+D ocelový úhelník pro ukotvení nosné části dřev. obkladu fasády sýpky, vč. kotvení a povrchové úpravy</t>
  </si>
  <si>
    <t>1400736843</t>
  </si>
  <si>
    <t>284</t>
  </si>
  <si>
    <t>767995113</t>
  </si>
  <si>
    <t>Montáž atypických zámečnických konstrukcí hmotnosti přes 10 do 20 kg</t>
  </si>
  <si>
    <t>-1556217391</t>
  </si>
  <si>
    <t>OC/18</t>
  </si>
  <si>
    <t>0,85*7,34</t>
  </si>
  <si>
    <t>OC/18.1</t>
  </si>
  <si>
    <t>0,6*7,34</t>
  </si>
  <si>
    <t>spojovací prostředky</t>
  </si>
  <si>
    <t>10,643*0,1</t>
  </si>
  <si>
    <t>285</t>
  </si>
  <si>
    <t>767995114</t>
  </si>
  <si>
    <t>Montáž atypických zámečnických konstrukcí hmotnosti přes 20 do 50 kg</t>
  </si>
  <si>
    <t>-289696801</t>
  </si>
  <si>
    <t>3,84*14,95</t>
  </si>
  <si>
    <t>OC/19</t>
  </si>
  <si>
    <t>0,85*24,7*4</t>
  </si>
  <si>
    <t>141,388*0,1</t>
  </si>
  <si>
    <t>286</t>
  </si>
  <si>
    <t>767995115</t>
  </si>
  <si>
    <t>Montáž atypických zámečnických konstrukcí hmotnosti přes 50 do 100 kg</t>
  </si>
  <si>
    <t>-1940291738</t>
  </si>
  <si>
    <t>OC/04</t>
  </si>
  <si>
    <t>1,25*60,3*2</t>
  </si>
  <si>
    <t>OC/09</t>
  </si>
  <si>
    <t>1,29*60,3</t>
  </si>
  <si>
    <t>228,537*0,1</t>
  </si>
  <si>
    <t>287</t>
  </si>
  <si>
    <t>767995116</t>
  </si>
  <si>
    <t>Montáž atypických zámečnických konstrukcí hmotnosti přes 100 do 250 kg</t>
  </si>
  <si>
    <t>1030309341</t>
  </si>
  <si>
    <t>OC/10</t>
  </si>
  <si>
    <t>3,38*42,3</t>
  </si>
  <si>
    <t>OC/11</t>
  </si>
  <si>
    <t>3,8*42,3*2</t>
  </si>
  <si>
    <t>OC/12</t>
  </si>
  <si>
    <t>3,86*42,3</t>
  </si>
  <si>
    <t>OC/13</t>
  </si>
  <si>
    <t>4,76*30,4</t>
  </si>
  <si>
    <t>OC/14</t>
  </si>
  <si>
    <t>4,65*30,4</t>
  </si>
  <si>
    <t>OC/15</t>
  </si>
  <si>
    <t>4,57*30,4</t>
  </si>
  <si>
    <t>OC/16</t>
  </si>
  <si>
    <t>4,45*30,4</t>
  </si>
  <si>
    <t>OC/17</t>
  </si>
  <si>
    <t>4,34*30,4</t>
  </si>
  <si>
    <t>OC/20</t>
  </si>
  <si>
    <t>2,4*42,3</t>
  </si>
  <si>
    <t>OC/21</t>
  </si>
  <si>
    <t>2,8*42,3</t>
  </si>
  <si>
    <t>1539,9*0,1</t>
  </si>
  <si>
    <t>288</t>
  </si>
  <si>
    <t>767995117</t>
  </si>
  <si>
    <t>Montáž atypických zámečnických konstrukcí hmotnosti přes 250 do 500 kg</t>
  </si>
  <si>
    <t>-184999522</t>
  </si>
  <si>
    <t>OC/03</t>
  </si>
  <si>
    <t>7,2*60,3</t>
  </si>
  <si>
    <t>OC/05</t>
  </si>
  <si>
    <t>4,89*60,3</t>
  </si>
  <si>
    <t>OC/06</t>
  </si>
  <si>
    <t>6,7*60,3</t>
  </si>
  <si>
    <t>OC/07</t>
  </si>
  <si>
    <t>4,35*60,3</t>
  </si>
  <si>
    <t>OC/08</t>
  </si>
  <si>
    <t>1799,352*0,1</t>
  </si>
  <si>
    <t>289</t>
  </si>
  <si>
    <t>13010932</t>
  </si>
  <si>
    <t>ocel profilová jakost S235JR (11 375) průřez UPE 140</t>
  </si>
  <si>
    <t>65360507</t>
  </si>
  <si>
    <t>3,84*14,95/1000*1,1</t>
  </si>
  <si>
    <t>290</t>
  </si>
  <si>
    <t>13010954</t>
  </si>
  <si>
    <t>ocel profilová jakost S235JR (11 375) průřez HEA 140</t>
  </si>
  <si>
    <t>1178561245</t>
  </si>
  <si>
    <t>4,57*24,7/1000*1,1</t>
  </si>
  <si>
    <t>291</t>
  </si>
  <si>
    <t>13010956</t>
  </si>
  <si>
    <t>ocel profilová jakost S235JR (11 375) průřez HEA 160</t>
  </si>
  <si>
    <t>-2100110949</t>
  </si>
  <si>
    <t>4,76*30,4/1000*1,1</t>
  </si>
  <si>
    <t>4,65*30,4/1000*1,1</t>
  </si>
  <si>
    <t>4,57*30,4/1000*1,1</t>
  </si>
  <si>
    <t>4,45*30,4/1000*1,1</t>
  </si>
  <si>
    <t>4,34*30,4/1000*1,1</t>
  </si>
  <si>
    <t>292</t>
  </si>
  <si>
    <t>13010960</t>
  </si>
  <si>
    <t>ocel profilová jakost S235JR (11 375) průřez HEA 200</t>
  </si>
  <si>
    <t>-1667042989</t>
  </si>
  <si>
    <t>3,38*42,3/1000*1,1</t>
  </si>
  <si>
    <t>3,8*42,3*2/1000*1,1</t>
  </si>
  <si>
    <t>3,86*42,3/1000*1,1</t>
  </si>
  <si>
    <t>2,4*42,3/1000*1,1</t>
  </si>
  <si>
    <t>2,8*42,3/1000*1,1</t>
  </si>
  <si>
    <t>293</t>
  </si>
  <si>
    <t>13010964</t>
  </si>
  <si>
    <t>ocel profilová jakost S235JR (11 375) průřez HEA 240</t>
  </si>
  <si>
    <t>-1177162306</t>
  </si>
  <si>
    <t>7,2*60,3/1000*1,1</t>
  </si>
  <si>
    <t>1,25*60,3*2/1000*1,1</t>
  </si>
  <si>
    <t>4,89*60,3/1000*1,1</t>
  </si>
  <si>
    <t>6,7*60,3/1000*1,1</t>
  </si>
  <si>
    <t>4,35*60,3/1000*1,1</t>
  </si>
  <si>
    <t>1,29*60,3/1000*1,1</t>
  </si>
  <si>
    <t>294</t>
  </si>
  <si>
    <t>13010432</t>
  </si>
  <si>
    <t>úhelník ocelový rovnostranný jakost S235JR (11 375) 80x80x6mm</t>
  </si>
  <si>
    <t>1175893231</t>
  </si>
  <si>
    <t>0,85*7,34/1000*1,1</t>
  </si>
  <si>
    <t>0,6*7,34/1000*1,1</t>
  </si>
  <si>
    <t>295</t>
  </si>
  <si>
    <t>76700-2001</t>
  </si>
  <si>
    <t xml:space="preserve">Z/01  M+D T 100, dl. 1000mm, s navařenými ocel deskami vč. kotvení a povrchové úpravy</t>
  </si>
  <si>
    <t>-1766497160</t>
  </si>
  <si>
    <t>296</t>
  </si>
  <si>
    <t>76700-2002</t>
  </si>
  <si>
    <t xml:space="preserve">Z/02  M+D tyč 100x12 , dl.1000mm,  s navařenými ocel deskami vč. kotvení a povrchové úpravy</t>
  </si>
  <si>
    <t>1226187229</t>
  </si>
  <si>
    <t>297</t>
  </si>
  <si>
    <t>76700-2003</t>
  </si>
  <si>
    <t xml:space="preserve">Z/03  M+D plakátopvací exterier. plocha 1600x1100mm, rám z elox hliník.profilu hl. 40mm, čelí stana z PVC vč. kotvení a povrchové úpravy</t>
  </si>
  <si>
    <t>1304926320</t>
  </si>
  <si>
    <t>298</t>
  </si>
  <si>
    <t>76700-2004</t>
  </si>
  <si>
    <t xml:space="preserve">Z/04  M+D zpětná montáž zábradlí/madla schodiště amfiteátru, vč. kotvení a povrchové úpravy</t>
  </si>
  <si>
    <t>-406131290</t>
  </si>
  <si>
    <t>299</t>
  </si>
  <si>
    <t>76700-2005</t>
  </si>
  <si>
    <t xml:space="preserve">Z/05  M+D lem terasy ze strany zpevněné plochy, ocel plech tl.8mm, žár pozink, v=400mm, vč. ukotvení </t>
  </si>
  <si>
    <t>552986614</t>
  </si>
  <si>
    <t>300</t>
  </si>
  <si>
    <t>76700-2006</t>
  </si>
  <si>
    <t xml:space="preserve">Z/06  M+D vnější přímé schodiště s výstupní terasou se zábradlím vč. kotvení a povrchové úpravy</t>
  </si>
  <si>
    <t>1671901836</t>
  </si>
  <si>
    <t>301</t>
  </si>
  <si>
    <t>76700-2007</t>
  </si>
  <si>
    <t xml:space="preserve">Z/07  M+D poplastovaný drátěný plot, 4 sloupky s bet. patkami, výška pletiva 2475mm až 1635mm, kompletrní provedení dle PD</t>
  </si>
  <si>
    <t>-877844674</t>
  </si>
  <si>
    <t>2,965+2,965+2,965</t>
  </si>
  <si>
    <t>302</t>
  </si>
  <si>
    <t>76700-2008</t>
  </si>
  <si>
    <t xml:space="preserve">Z/08  M+D ocelová výplň otvorz 500/950mm, vč. kotvení, povrchové úpravy a veškerých doplňků, kompletní provedení dle PD</t>
  </si>
  <si>
    <t>-1559538122</t>
  </si>
  <si>
    <t>303</t>
  </si>
  <si>
    <t>76700-2009</t>
  </si>
  <si>
    <t xml:space="preserve">Z/09  M+D lemování ostění ocel. PZ plech tl. 10mm,  vč. kotvení, povrchové úpravy a veškerých doplňků, kompletní provedení dle PD</t>
  </si>
  <si>
    <t>-2055413208</t>
  </si>
  <si>
    <t>(1,25+2,4+0,5+0,95)*2*0,3</t>
  </si>
  <si>
    <t>304</t>
  </si>
  <si>
    <t>76700-2010</t>
  </si>
  <si>
    <t xml:space="preserve">Z/10  M+D hliníkový odklad nade dveřmi, vč. zaplechování bočních stěn po obvodu š. 90mm, a nosného roštu</t>
  </si>
  <si>
    <t>1300013776</t>
  </si>
  <si>
    <t>1,96*(3,295-2,18)+(1,96+1,115)*2*0,09</t>
  </si>
  <si>
    <t>0,8*(3,295-2,18)+(0,8+1,115)*2*0,09</t>
  </si>
  <si>
    <t>305</t>
  </si>
  <si>
    <t>76700-3001</t>
  </si>
  <si>
    <t xml:space="preserve">Al/01  M+D vnější Al okno 800x2180mm, bezpečnostní sklo, vč. kování, veškerých doplňků, difuzních a parotěsných pásek, kompletní provedení dle PD</t>
  </si>
  <si>
    <t>-2024356552</t>
  </si>
  <si>
    <t>306</t>
  </si>
  <si>
    <t>76700-3002</t>
  </si>
  <si>
    <t xml:space="preserve">Al/02  M+D vnější Al okno 2100x500mm, bezpečnostní sklo, vč. kování, veškerých doplňků, difuzních a parotěsných pásek, kompletní provedení dle PD</t>
  </si>
  <si>
    <t>-1979364712</t>
  </si>
  <si>
    <t>307</t>
  </si>
  <si>
    <t>998767201</t>
  </si>
  <si>
    <t>Přesun hmot procentní pro zámečnické konstrukce v objektech v do 6 m</t>
  </si>
  <si>
    <t>-298450538</t>
  </si>
  <si>
    <t>7671</t>
  </si>
  <si>
    <t>Záchytný systém</t>
  </si>
  <si>
    <t>308</t>
  </si>
  <si>
    <t>767881141</t>
  </si>
  <si>
    <t>Montáž bodů záchytného systému do železobetonu mechanickými kotvami</t>
  </si>
  <si>
    <t>840388789</t>
  </si>
  <si>
    <t>309</t>
  </si>
  <si>
    <t>70921343</t>
  </si>
  <si>
    <t>bod kotvicí pro betonové nosníky pomocí čtyř závitových tyčí dl 300mm</t>
  </si>
  <si>
    <t>-532420187</t>
  </si>
  <si>
    <t>310</t>
  </si>
  <si>
    <t>70921437</t>
  </si>
  <si>
    <t>mobilní zábrana určená k vymezení nebezpečných zón na střeše (sloupek)</t>
  </si>
  <si>
    <t>720515432</t>
  </si>
  <si>
    <t>311</t>
  </si>
  <si>
    <t>767881161</t>
  </si>
  <si>
    <t>Montáž lana do nástavců v záchytném systému poddajného kotvícího vedení</t>
  </si>
  <si>
    <t>-217256401</t>
  </si>
  <si>
    <t>312</t>
  </si>
  <si>
    <t>31452xx0</t>
  </si>
  <si>
    <t>přenosné lano textilní</t>
  </si>
  <si>
    <t>-1235201971</t>
  </si>
  <si>
    <t>(5+1,8)*2</t>
  </si>
  <si>
    <t>313</t>
  </si>
  <si>
    <t>1079615734</t>
  </si>
  <si>
    <t>771</t>
  </si>
  <si>
    <t>Podlahy z dlaždic</t>
  </si>
  <si>
    <t>314</t>
  </si>
  <si>
    <t>771121011</t>
  </si>
  <si>
    <t>Nátěr penetrační na podlahu</t>
  </si>
  <si>
    <t>1137623789</t>
  </si>
  <si>
    <t>315</t>
  </si>
  <si>
    <t>771474113</t>
  </si>
  <si>
    <t>Montáž soklů z dlaždic keramických rovných lepených cementovým flexibilním lepidlem v přes 90 do 120 mm</t>
  </si>
  <si>
    <t>1883046432</t>
  </si>
  <si>
    <t>(1,96+4,72)*2-0,8</t>
  </si>
  <si>
    <t>316</t>
  </si>
  <si>
    <t>59761187</t>
  </si>
  <si>
    <t>sokl keramický v=100mm</t>
  </si>
  <si>
    <t>1297156910</t>
  </si>
  <si>
    <t>12,56*1,1</t>
  </si>
  <si>
    <t>317</t>
  </si>
  <si>
    <t>771574414</t>
  </si>
  <si>
    <t>Montáž podlah keramických hladkých lepených cementovým flexibilním lepidlem přes 4 do 6 ks/m2</t>
  </si>
  <si>
    <t>-1945381253</t>
  </si>
  <si>
    <t>318</t>
  </si>
  <si>
    <t>59761131</t>
  </si>
  <si>
    <t xml:space="preserve">dlažba keramická </t>
  </si>
  <si>
    <t>-13741348</t>
  </si>
  <si>
    <t>10,2*1,15</t>
  </si>
  <si>
    <t>319</t>
  </si>
  <si>
    <t>771591115</t>
  </si>
  <si>
    <t>Podlahy spárování silikonem</t>
  </si>
  <si>
    <t>929028614</t>
  </si>
  <si>
    <t>(1,96+4,72)*2+0,1*4</t>
  </si>
  <si>
    <t>320</t>
  </si>
  <si>
    <t>998771101</t>
  </si>
  <si>
    <t>Přesun hmot tonážní pro podlahy z dlaždic v objektech v do 6 m</t>
  </si>
  <si>
    <t>-1058251511</t>
  </si>
  <si>
    <t>777</t>
  </si>
  <si>
    <t>Podlahy lité</t>
  </si>
  <si>
    <t>321</t>
  </si>
  <si>
    <t>777111111</t>
  </si>
  <si>
    <t>Vysátí podkladu před provedením lité podlahy</t>
  </si>
  <si>
    <t>1853285870</t>
  </si>
  <si>
    <t>322</t>
  </si>
  <si>
    <t>777121105</t>
  </si>
  <si>
    <t>Vyrovnání podkladu podlah stěrkou plněnou pískem pl přes 1,0 m2 tl do 3 mm</t>
  </si>
  <si>
    <t>-1303907986</t>
  </si>
  <si>
    <t>323</t>
  </si>
  <si>
    <t>777121115</t>
  </si>
  <si>
    <t>Vyrovnání podkladu podlah stěrkou plněnou pískem pl přes 1,0 m2 tl přes 3 do 5 mm</t>
  </si>
  <si>
    <t>1212383245</t>
  </si>
  <si>
    <t>324</t>
  </si>
  <si>
    <t>777121125</t>
  </si>
  <si>
    <t>Příplatek k ceně vyrovnání podlahy přes 1,0 m2 stěrkou plněnou pískem ZKD 1 mm přes 5 mm</t>
  </si>
  <si>
    <t>647047044</t>
  </si>
  <si>
    <t>celková tl. vyrovnání = 19mm</t>
  </si>
  <si>
    <t>64,65*(19-5)</t>
  </si>
  <si>
    <t>325</t>
  </si>
  <si>
    <t>777131111</t>
  </si>
  <si>
    <t>Penetrační epoxidový nátěr podlahy plněný pískem</t>
  </si>
  <si>
    <t>-640993560</t>
  </si>
  <si>
    <t>326</t>
  </si>
  <si>
    <t>777611101</t>
  </si>
  <si>
    <t>Krycí epoxidový dekorativní nátěr podlahy</t>
  </si>
  <si>
    <t>573361191</t>
  </si>
  <si>
    <t>327</t>
  </si>
  <si>
    <t>777611111</t>
  </si>
  <si>
    <t>Posyp barevnými vločkami podlahy velikosti do 1 mm</t>
  </si>
  <si>
    <t>-961024818</t>
  </si>
  <si>
    <t>328</t>
  </si>
  <si>
    <t>777611121</t>
  </si>
  <si>
    <t>Krycí epoxidový průmyslový nátěr podlahy</t>
  </si>
  <si>
    <t>-467130964</t>
  </si>
  <si>
    <t>329</t>
  </si>
  <si>
    <t>777611161</t>
  </si>
  <si>
    <t>Protiskluzná úprava lité podlahy prosypem křemenným pískem</t>
  </si>
  <si>
    <t>1350293041</t>
  </si>
  <si>
    <t>330</t>
  </si>
  <si>
    <t>777911113</t>
  </si>
  <si>
    <t>Pohyblivé napojení lité podlahy na stěnu nebo sokl</t>
  </si>
  <si>
    <t>30149613</t>
  </si>
  <si>
    <t>plastmalta</t>
  </si>
  <si>
    <t>(1,2+1,44+0,94+0,45)+(1,9+2,5+2,5+0,9+1)</t>
  </si>
  <si>
    <t>(4,175+4,7+1,55+1,2+2,63+1,25+1,57+0,45+0,08+0,45+2)</t>
  </si>
  <si>
    <t>(0,85+1,42+0,48+0,08+0,48+2+1,1+2,7+3,5+2,875)</t>
  </si>
  <si>
    <t>(1,96+4,725+1,96)</t>
  </si>
  <si>
    <t>331</t>
  </si>
  <si>
    <t>998777101</t>
  </si>
  <si>
    <t>Přesun hmot tonážní pro podlahy lité v objektech v do 6 m</t>
  </si>
  <si>
    <t>-2085814957</t>
  </si>
  <si>
    <t>781</t>
  </si>
  <si>
    <t>Dokončovací práce - obklady</t>
  </si>
  <si>
    <t>332</t>
  </si>
  <si>
    <t>781121011</t>
  </si>
  <si>
    <t>Nátěr penetrační na stěnu</t>
  </si>
  <si>
    <t>-2000126217</t>
  </si>
  <si>
    <t>(1,8+2,62)*2*2,7-0,9*2,7</t>
  </si>
  <si>
    <t>(1,4+2,42)*2*2,7-0,8*2,1+1,4*0,2+0,2*(2,7-1,2)*2</t>
  </si>
  <si>
    <t>4,72*1,2</t>
  </si>
  <si>
    <t>333</t>
  </si>
  <si>
    <t>781472214</t>
  </si>
  <si>
    <t>Montáž obkladů keramických hladkých lepených cementovým flexibilním lepidlem přes 4 do 6 ks/m2</t>
  </si>
  <si>
    <t>-1295360180</t>
  </si>
  <si>
    <t>334</t>
  </si>
  <si>
    <t>59761707</t>
  </si>
  <si>
    <t>obklad keramický 600x300mm</t>
  </si>
  <si>
    <t>-2063117505</t>
  </si>
  <si>
    <t>68,26*1,15</t>
  </si>
  <si>
    <t>335</t>
  </si>
  <si>
    <t>781492111</t>
  </si>
  <si>
    <t>Montáž profilů rohových kladených do malty</t>
  </si>
  <si>
    <t>-1016564106</t>
  </si>
  <si>
    <t>1,4</t>
  </si>
  <si>
    <t>336</t>
  </si>
  <si>
    <t>19416012</t>
  </si>
  <si>
    <t>lišta ukončovací nerezová 10mm</t>
  </si>
  <si>
    <t>1263888374</t>
  </si>
  <si>
    <t>1,4*1,1</t>
  </si>
  <si>
    <t>337</t>
  </si>
  <si>
    <t>781495115</t>
  </si>
  <si>
    <t>Spárování vnitřních obkladů silikonem</t>
  </si>
  <si>
    <t>758149892</t>
  </si>
  <si>
    <t>2,7*4</t>
  </si>
  <si>
    <t>2,7*4+0,2*2+1,4</t>
  </si>
  <si>
    <t>1,2*2</t>
  </si>
  <si>
    <t>338</t>
  </si>
  <si>
    <t>998781101</t>
  </si>
  <si>
    <t>Přesun hmot tonážní pro obklady keramické v objektech v do 6 m</t>
  </si>
  <si>
    <t>1522472199</t>
  </si>
  <si>
    <t>783</t>
  </si>
  <si>
    <t>Dokončovací práce - nátěry</t>
  </si>
  <si>
    <t>339</t>
  </si>
  <si>
    <t>783218111</t>
  </si>
  <si>
    <t>Lazurovací dvojnásobný syntetický nátěr tesařských konstrukcí</t>
  </si>
  <si>
    <t>-459146466</t>
  </si>
  <si>
    <t>17,85</t>
  </si>
  <si>
    <t>laťová fasáda</t>
  </si>
  <si>
    <t>688,6*(0,04+0,06)*2</t>
  </si>
  <si>
    <t>rošt</t>
  </si>
  <si>
    <t>(170+44,4)*(0,04+0,06)*2</t>
  </si>
  <si>
    <t>5,5*(0,06*4+(0,06+0,05)*2+(0,06+0,04)*2+(0,06+0,03)*2+(0,06+0,02*2)+(0,06+0,01)*2)</t>
  </si>
  <si>
    <t>340</t>
  </si>
  <si>
    <t>783301313</t>
  </si>
  <si>
    <t>Odmaštění zámečnických konstrukcí ředidlovým odmašťovačem</t>
  </si>
  <si>
    <t>500543068</t>
  </si>
  <si>
    <t>ocelové konstrukce OC/02-19</t>
  </si>
  <si>
    <t>(10,643+141,388+228,537+1319,94+1799,352)/1000*32</t>
  </si>
  <si>
    <t>341</t>
  </si>
  <si>
    <t>783314101</t>
  </si>
  <si>
    <t>Základní jednonásobný syntetický nátěr zámečnických konstrukcí</t>
  </si>
  <si>
    <t>-1497684306</t>
  </si>
  <si>
    <t>342</t>
  </si>
  <si>
    <t>783317101</t>
  </si>
  <si>
    <t>Krycí jednonásobný syntetický standardní nátěr zámečnických konstrukcí</t>
  </si>
  <si>
    <t>-100726707</t>
  </si>
  <si>
    <t>784</t>
  </si>
  <si>
    <t>Dokončovací práce - malby a tapety</t>
  </si>
  <si>
    <t>343</t>
  </si>
  <si>
    <t>784181121</t>
  </si>
  <si>
    <t>Hloubková jednonásobná bezbarvá penetrace podkladu v místnostech v do 3,80 m</t>
  </si>
  <si>
    <t>767826867</t>
  </si>
  <si>
    <t>stropy</t>
  </si>
  <si>
    <t>12,47+4,5+22,76+4,7+3,68+16,54+10,2</t>
  </si>
  <si>
    <t>(1,9+6,93+1,9)*2,7-1,96*2,18</t>
  </si>
  <si>
    <t>mč.1.08</t>
  </si>
  <si>
    <t>13,214*2</t>
  </si>
  <si>
    <t>344</t>
  </si>
  <si>
    <t>784211101</t>
  </si>
  <si>
    <t>Dvojnásobné bílé malby ze směsí za mokra výborně oděruvzdorných v místnostech v do 3,80 m</t>
  </si>
  <si>
    <t>-1442233931</t>
  </si>
  <si>
    <t>21.02 - ZTI</t>
  </si>
  <si>
    <t xml:space="preserve">    45 - Podkladní a vedlejší konstrukc</t>
  </si>
  <si>
    <t xml:space="preserve">    87 - Potrubí z trub z plast.hmot</t>
  </si>
  <si>
    <t xml:space="preserve">    89 - Ostatní konstrukce na trub.ved</t>
  </si>
  <si>
    <t xml:space="preserve">    91 - Doplňující práce na komunikaci</t>
  </si>
  <si>
    <t xml:space="preserve">    721 - Vnitřní kanalizace</t>
  </si>
  <si>
    <t xml:space="preserve">    722 - Vnitřní vodovod</t>
  </si>
  <si>
    <t xml:space="preserve">    725 - Zařizovací předměty</t>
  </si>
  <si>
    <t>132200112</t>
  </si>
  <si>
    <t>Hloubení rýh š.do 200 cm,zapaž v hor.1-4 odvoz 20km</t>
  </si>
  <si>
    <t>174101101R00</t>
  </si>
  <si>
    <t>Zásyp jam, rýh, šachet se zhutněním</t>
  </si>
  <si>
    <t>175101101R00</t>
  </si>
  <si>
    <t>Obsyp potrubí bez prohození sypaniny</t>
  </si>
  <si>
    <t>58337213</t>
  </si>
  <si>
    <t>Štěrkopísek frakce 0-32 Z</t>
  </si>
  <si>
    <t>42,8+37,11</t>
  </si>
  <si>
    <t>Podkladní a vedlejší konstrukc</t>
  </si>
  <si>
    <t>451573111R00</t>
  </si>
  <si>
    <t>Lože pod potrubí ze štěrkopísku do 63 mm</t>
  </si>
  <si>
    <t>Potrubí z trub z plast.hmot</t>
  </si>
  <si>
    <t>877355121R00</t>
  </si>
  <si>
    <t>Výřez a montáž tvarovky z PVC na potrubí DN 200</t>
  </si>
  <si>
    <t>892561111R00</t>
  </si>
  <si>
    <t>Zkouška těsnosti kanalizace DN do 125</t>
  </si>
  <si>
    <t>892571111R00</t>
  </si>
  <si>
    <t>Zkouška těsnosti kanalizace DN 150 - 200</t>
  </si>
  <si>
    <t>286-1367</t>
  </si>
  <si>
    <t>Trubka tlaková PE 100 RC 25 x 2,3mm SDR11</t>
  </si>
  <si>
    <t>28611223</t>
  </si>
  <si>
    <t>Trubka PVC flexibilní d 100 mm-chránička</t>
  </si>
  <si>
    <t>286136743</t>
  </si>
  <si>
    <t>Trubka tlaková PE 100 RC 32 x 3,0 mm SDR11</t>
  </si>
  <si>
    <t>28650780</t>
  </si>
  <si>
    <t xml:space="preserve">Odbočka kanalizační PVC  D 200/160 mm 60 st</t>
  </si>
  <si>
    <t>Ostatní konstrukce na trub.ved</t>
  </si>
  <si>
    <t>891181111R00</t>
  </si>
  <si>
    <t>Montáž vodovodních šoupátek ve výkopu</t>
  </si>
  <si>
    <t>899401112R00</t>
  </si>
  <si>
    <t>Osazení poklopů litinových šoupátkových</t>
  </si>
  <si>
    <t>PC</t>
  </si>
  <si>
    <t>Šoupátko domovní 3/4/3/4</t>
  </si>
  <si>
    <t>ks</t>
  </si>
  <si>
    <t>PC.1</t>
  </si>
  <si>
    <t>Šachta kanalizační plastová DN400</t>
  </si>
  <si>
    <t>kpl</t>
  </si>
  <si>
    <t>PC.2</t>
  </si>
  <si>
    <t>Výstražná folie+2xsignalizační vodič+mon</t>
  </si>
  <si>
    <t>42291352</t>
  </si>
  <si>
    <t>Poklop litinový Y 4504 - šoupátkový</t>
  </si>
  <si>
    <t>Doplňující práce na komunikaci</t>
  </si>
  <si>
    <t>998276101R00</t>
  </si>
  <si>
    <t>Přesun hmot, trubní vedení plastová, otevř. výkop</t>
  </si>
  <si>
    <t>721</t>
  </si>
  <si>
    <t>Vnitřní kanalizace</t>
  </si>
  <si>
    <t>721170957R00</t>
  </si>
  <si>
    <t>Oprava-vsazení odbočky, potrubí PVC hrdlové DN 160</t>
  </si>
  <si>
    <t>721171107RM1</t>
  </si>
  <si>
    <t>Potrubí z plastu odpadní hrdlové D 75 x 1,8 materiál HT</t>
  </si>
  <si>
    <t>721171109RM1</t>
  </si>
  <si>
    <t>Potrubí z plastu odpadní hrdlov.pripoj.D 110 x 2, materiál HT</t>
  </si>
  <si>
    <t>721171109RM2</t>
  </si>
  <si>
    <t>Potrubí z plastu odpadní hrdlové D 110 x 2,2 materiál KG</t>
  </si>
  <si>
    <t>721171111RM2</t>
  </si>
  <si>
    <t>Potrubí z plastu odpadní hrdlové D 125 x 2,8 materiál KG</t>
  </si>
  <si>
    <t>721171112RM2</t>
  </si>
  <si>
    <t>Potrubí z plastu odpadní hrdlové D 160 x 3,2 materiál KG</t>
  </si>
  <si>
    <t>721173204RM1</t>
  </si>
  <si>
    <t>Potrubí z PVC připojovací D 40 x 1,8 materiál HT</t>
  </si>
  <si>
    <t>721173205RM1</t>
  </si>
  <si>
    <t>Potrubí z PVC připojovací D 50 x 1,8 materiál HT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</si>
  <si>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</si>
  <si>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</si>
  <si>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</si>
  <si>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</si>
  <si>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</si>
  <si>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</si>
  <si>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721223423R00</t>
  </si>
  <si>
    <t>Vpust spodní odpad protizápachová podlahová</t>
  </si>
  <si>
    <t>721273150R00</t>
  </si>
  <si>
    <t>Hlavice ventilační přivětrávací</t>
  </si>
  <si>
    <t>721273200R00</t>
  </si>
  <si>
    <t>Ventilační střešní souprava</t>
  </si>
  <si>
    <t>721290123R00</t>
  </si>
  <si>
    <t>Zkouška těsnosti kanalizace kouřem DN 300</t>
  </si>
  <si>
    <t>725334301RT1</t>
  </si>
  <si>
    <t>Nálevka se sifonem , DN 32 rozměry 78x55 mm,výška 100 mm</t>
  </si>
  <si>
    <t>998721201R00</t>
  </si>
  <si>
    <t>Přesun hmot pro vnitřní kanalizaci, výšky do 6 m</t>
  </si>
  <si>
    <t>722</t>
  </si>
  <si>
    <t>Vnitřní vodovod</t>
  </si>
  <si>
    <t>722131935R00</t>
  </si>
  <si>
    <t>Oprava-propojení dosavadního potrubí</t>
  </si>
  <si>
    <t>722178711T00</t>
  </si>
  <si>
    <t>Tr.vícevrstvé polyf. svař PN 20 d20x2,8.</t>
  </si>
  <si>
    <t>722178712T00</t>
  </si>
  <si>
    <t>Tr.vícevrstvé polyf. svař PN 20 d25x3,5.</t>
  </si>
  <si>
    <t>72218121401</t>
  </si>
  <si>
    <t>Izolace potrubí návleková tl.20mm, d32</t>
  </si>
  <si>
    <t>7221812147</t>
  </si>
  <si>
    <t>Izolace potrubí návleková tl.20mm, d20</t>
  </si>
  <si>
    <t>7221812148</t>
  </si>
  <si>
    <t>Izolace potrubí návleková tl.20mm, d25</t>
  </si>
  <si>
    <t>722190401R00</t>
  </si>
  <si>
    <t>Vyvedení a upevnění výpustek DN 15</t>
  </si>
  <si>
    <t>722263414R00</t>
  </si>
  <si>
    <t>Vodoměry do 100°C, závitové G 1/2 Jhm 10 pro venkovní ventil</t>
  </si>
  <si>
    <t>722290226R00</t>
  </si>
  <si>
    <t>Zkouška tlaku potrubí</t>
  </si>
  <si>
    <t>722290234R00</t>
  </si>
  <si>
    <t>Proplach a dezinfekce vodovod.potrubí DN 80</t>
  </si>
  <si>
    <t>722299033T00</t>
  </si>
  <si>
    <t>Kulový uzávěr G3/4" +mont.</t>
  </si>
  <si>
    <t>722299034T00</t>
  </si>
  <si>
    <t>Kulový uzávěr G1" +mont.</t>
  </si>
  <si>
    <t>998722201R00</t>
  </si>
  <si>
    <t>Přesun hmot pro vnitřní vodovod, výšky do 6 m</t>
  </si>
  <si>
    <t>722 17-8713.T00</t>
  </si>
  <si>
    <t>Tr.vícevrstvé polyf. svař PN 20 d32x4,4.</t>
  </si>
  <si>
    <t>725</t>
  </si>
  <si>
    <t>Zařizovací předměty</t>
  </si>
  <si>
    <t>725119213U00</t>
  </si>
  <si>
    <t>Montáž klozet mís a výlevek závěsných</t>
  </si>
  <si>
    <t>725219401R00</t>
  </si>
  <si>
    <t>Montáž umyvadel</t>
  </si>
  <si>
    <t>soubor</t>
  </si>
  <si>
    <t>725810402R00</t>
  </si>
  <si>
    <t xml:space="preserve">Rohový ventil  nerez sítko 3/8x1/2"</t>
  </si>
  <si>
    <t>725819402R00</t>
  </si>
  <si>
    <t>Montáž ventilu rohového bez trubičky G 1/2</t>
  </si>
  <si>
    <t>725999003T00</t>
  </si>
  <si>
    <t>Umyvadlo nerez. závěsné s bezdot.výtok ramínkem pouze pro jednu vodu</t>
  </si>
  <si>
    <t>725999008T00</t>
  </si>
  <si>
    <t>Zavěš.klozet antivandal nerez</t>
  </si>
  <si>
    <t>725999020T00</t>
  </si>
  <si>
    <t>Zavěš.inv.klozet antivandal nerez+mont.</t>
  </si>
  <si>
    <t>725999027T00</t>
  </si>
  <si>
    <t>Výtokový ventil pro jednu vodu, nástěnný s pákou pro výlevku včetně montáže</t>
  </si>
  <si>
    <t>725999029T00</t>
  </si>
  <si>
    <t>Výtokový ventil pro jednu vodu stojánkový s prodlouženou pákou pro Uin</t>
  </si>
  <si>
    <t>725999030T00</t>
  </si>
  <si>
    <t>Výtokový ventil stojánkový pákový pro jednu vodu včetně montáže pro U1</t>
  </si>
  <si>
    <t>725999049T00</t>
  </si>
  <si>
    <t>Záp.uzávěr do zdi pro inval.umyvadlo + mont.</t>
  </si>
  <si>
    <t>PC.3</t>
  </si>
  <si>
    <t>Výlevka nerezová, odpad DN50</t>
  </si>
  <si>
    <t>725 99</t>
  </si>
  <si>
    <t>Umyvadlo nerez.invalidní se ZU</t>
  </si>
  <si>
    <t>726211341</t>
  </si>
  <si>
    <t>Modul montážní pro pisoár</t>
  </si>
  <si>
    <t>soub</t>
  </si>
  <si>
    <t>PC.4</t>
  </si>
  <si>
    <t>Umyvadlo z umělého kam. s odklad. plochou +skříňka</t>
  </si>
  <si>
    <t>PC.5</t>
  </si>
  <si>
    <t>Vetnil fasádní nezámrzný</t>
  </si>
  <si>
    <t>PC.6</t>
  </si>
  <si>
    <t>Madlo sklopné k inv. WC</t>
  </si>
  <si>
    <t>PC.7</t>
  </si>
  <si>
    <t>Umývací žlab automat.nerez s bezdotyk.ovládáním.</t>
  </si>
  <si>
    <t>PC.8</t>
  </si>
  <si>
    <t>Madlo pevné k inv. WC</t>
  </si>
  <si>
    <t>R725-2</t>
  </si>
  <si>
    <t>Pneumatické oddálené ovládání splachování pro WC</t>
  </si>
  <si>
    <t>R725-3</t>
  </si>
  <si>
    <t>Montážní prvek do lehk. příčky pro závěs. WC inval</t>
  </si>
  <si>
    <t>R725-4</t>
  </si>
  <si>
    <t>Montážní prvek pro závěsné WC antiv vč.spl.tlačitk</t>
  </si>
  <si>
    <t>R725-5</t>
  </si>
  <si>
    <t>Pisoár nerez s automat splachovačem antiv. a ZU</t>
  </si>
  <si>
    <t>998725201R00</t>
  </si>
  <si>
    <t>Přesun hmot pro zařizovací předměty, výšky do 6 m</t>
  </si>
  <si>
    <t>21.03 - Elektroinstalace</t>
  </si>
  <si>
    <t>D1 - Rozvaděč RS21</t>
  </si>
  <si>
    <t>D2 - Rozvaděč RS-VO</t>
  </si>
  <si>
    <t>D3 - Úprava rozvaděče RS-A</t>
  </si>
  <si>
    <t>D5 - Svítidla</t>
  </si>
  <si>
    <t>D6 - Instalace</t>
  </si>
  <si>
    <t>D7 - Úprava bleskosvodu a uzemnění</t>
  </si>
  <si>
    <t>D1</t>
  </si>
  <si>
    <t>Rozvaděč RS21</t>
  </si>
  <si>
    <t>Oceloplechová skříň , IP31/IP20 do 125A, 96modulů</t>
  </si>
  <si>
    <t>Schránka na výkresy</t>
  </si>
  <si>
    <t>Štítek popisný</t>
  </si>
  <si>
    <t>Štítek na přístroje</t>
  </si>
  <si>
    <t>Vypínač třífázový, 32A</t>
  </si>
  <si>
    <t>Ks</t>
  </si>
  <si>
    <t>Svodič bleskových proudů varistorový SPD1+2 pro TN-S,</t>
  </si>
  <si>
    <t>Jednopólový jistič 2B-1, 2A, 10kA</t>
  </si>
  <si>
    <t>Jednopólový jistič 2C-1, 2A, 10kA</t>
  </si>
  <si>
    <t>Jednopólový jistič 2D-1, 2A, 10kA</t>
  </si>
  <si>
    <t>Jednopólový jistič 6D-1, 6A, 10kA</t>
  </si>
  <si>
    <t>Pomocný spínač, 1x zapínací kontakt, 1x rozpínací kontakt k jističi</t>
  </si>
  <si>
    <t>Jednopólový jistič 10B-1, 10A, 10kA</t>
  </si>
  <si>
    <t>Jednopólový jistič 16B-1, 16A, 10kA</t>
  </si>
  <si>
    <t>Třípólový jistič 25B-3, 25A, 10kA</t>
  </si>
  <si>
    <t>Proudový chránič s nadproudovou ochranou, 1modul</t>
  </si>
  <si>
    <t>Detto, 10B-1N-030A , 10A, 6kA</t>
  </si>
  <si>
    <t>Proudový chránič 25-4-030A, 25A, 10kA</t>
  </si>
  <si>
    <t>Oblouková ochrana 16-1N-2M, 16A +</t>
  </si>
  <si>
    <t>Signálka na DIN lištu, 230VAC, rudá</t>
  </si>
  <si>
    <t>Spínací hodiny týdenní, digitální, 1 kanálové,</t>
  </si>
  <si>
    <t>Instalační stykač 20-20-A230-M, 20 A, 2x zapínací kontakt,</t>
  </si>
  <si>
    <t>Kolébkový přepínač, 16 A, 1x přepínací kontakt, s mezipolohou,</t>
  </si>
  <si>
    <t>Zdroj na DIN lištu, 230VAC/24VDC, 30W, pro elektroventily mycích</t>
  </si>
  <si>
    <t>Zdroj na DIN lištu, 230VAC/24VDC, 120W, pro LED pásky, 4moduly</t>
  </si>
  <si>
    <t>Svorka 2,5mm2</t>
  </si>
  <si>
    <t>Svorka 4mm2</t>
  </si>
  <si>
    <t>Svorka 6mm2</t>
  </si>
  <si>
    <t>Vývodka Ste16 12-14 mm</t>
  </si>
  <si>
    <t>Vývodka Ste21 13-18 mm</t>
  </si>
  <si>
    <t>VK</t>
  </si>
  <si>
    <t>Drobný nespecifikovaný montážní materiál -</t>
  </si>
  <si>
    <t>sd</t>
  </si>
  <si>
    <t>VK.1</t>
  </si>
  <si>
    <t>Směrové značení vodičů</t>
  </si>
  <si>
    <t>VK.2</t>
  </si>
  <si>
    <t>Vypracování dílenské dokumentace</t>
  </si>
  <si>
    <t>VK.3</t>
  </si>
  <si>
    <t>Projektová upřesnění a nepředvidatelné náklady</t>
  </si>
  <si>
    <t>pr</t>
  </si>
  <si>
    <t>D2</t>
  </si>
  <si>
    <t>Rozvaděč RS-VO</t>
  </si>
  <si>
    <t>Oceloplechová skříň , IP44/IP20, 36modulů</t>
  </si>
  <si>
    <t>Detto, 16B-1N-030A , 16A, 6kA</t>
  </si>
  <si>
    <t>Jednopólový jistič 10C-1, 10A, 10kA</t>
  </si>
  <si>
    <t>D3</t>
  </si>
  <si>
    <t>Úprava rozvaděče RS-A</t>
  </si>
  <si>
    <t>Třípólový jistič, 32B-3, 32 A, 10 kA</t>
  </si>
  <si>
    <t>Vývodka Pg21 13-18 mm</t>
  </si>
  <si>
    <t>HODINOVE ZUCTOVACI SAZBY - HZS</t>
  </si>
  <si>
    <t>D5</t>
  </si>
  <si>
    <t>Svítidla</t>
  </si>
  <si>
    <t>"A1" Svítidlo LED, 25W, 3212lm, IP65 vč. krytu a držáků, přisazené</t>
  </si>
  <si>
    <t>"A2" Svítidlo LED, 19W, 2410lm, IP65 vč. krytu a držáků, přisazené</t>
  </si>
  <si>
    <t>"A3" Svítidlo LED, 31W, 4017lm, IP65 vč. krytu a držáků, přisazené</t>
  </si>
  <si>
    <t>"B1" Svítidlo LED, 17W, 1300lm, IP65, přisazené</t>
  </si>
  <si>
    <t>"D" Svítidlo LED, 3x35W, IP54, nástěnné</t>
  </si>
  <si>
    <t xml:space="preserve">"NP" LED nouzové únikové s piktogramem s  AKU zdrojem,</t>
  </si>
  <si>
    <t xml:space="preserve">"N1" LED nouzové protipanické, přisazené, s  AKU zdrojem,</t>
  </si>
  <si>
    <t xml:space="preserve">"N2" LED nouzové protipanické, přisazené, s  AKU zdrojem,</t>
  </si>
  <si>
    <t>Recyklační příspěvek na svítidlo</t>
  </si>
  <si>
    <t>Recyklační příspěvek - el. komponent</t>
  </si>
  <si>
    <t>D6</t>
  </si>
  <si>
    <t>Instalace</t>
  </si>
  <si>
    <t>Montáž rozvaděče RS21 do niky</t>
  </si>
  <si>
    <t>Montáž rozvaděče RS-VO do niky</t>
  </si>
  <si>
    <t>Ocelová konstrukce všeobecně</t>
  </si>
  <si>
    <t>Ocelová konstrukce pro svítidlo do 5kg</t>
  </si>
  <si>
    <t>Přístrojová bez víka</t>
  </si>
  <si>
    <t>Odbočná s víkem</t>
  </si>
  <si>
    <t>Odbočná s víkem a se svorkovnicé</t>
  </si>
  <si>
    <t>Přístrojová bez víka dvojnásobná</t>
  </si>
  <si>
    <t>Přístrojová bez víka trojnásobná</t>
  </si>
  <si>
    <t>Přístrojová bez víka čtyřnásobná</t>
  </si>
  <si>
    <t>Krabice na povrch prázdná s víkem, 93x93x47mm, IP54</t>
  </si>
  <si>
    <t>Svorka krabicová, bezšroubová - 3x1-2,5mm2</t>
  </si>
  <si>
    <t>Vypínače - barvu určí zákazník</t>
  </si>
  <si>
    <t>Jednopólový vypínač do krabice - komplet, IP 20</t>
  </si>
  <si>
    <t>Dvoupólový vypínač do krabice - komplet, IP 20</t>
  </si>
  <si>
    <t>Seriový přepínač do krabice - komplet, IP 20</t>
  </si>
  <si>
    <t>Jednopólový vypínač pro zabudování do ostění dveří/komplet, IP44</t>
  </si>
  <si>
    <t>Jednonásobná s víčkem, 2P+PE, 250VAC,16A, IP44, zapuštěná</t>
  </si>
  <si>
    <t xml:space="preserve">Jednonásobná s víčkem,  2P+PE, 250VAC,16A, IP44, na povrch</t>
  </si>
  <si>
    <t>Dvojnásobná 2x(2P+PE), 250VAC,16A, IP20, zapuštěná</t>
  </si>
  <si>
    <t>Regulátor teploty prostorový 19-20ST1/0 - 40st.C, IP65</t>
  </si>
  <si>
    <t>Sada pro nouzovou signalizaci:</t>
  </si>
  <si>
    <t xml:space="preserve">LED pásek, 9.6W/m, 24VDC, 810lm/m, IP67  - 2m</t>
  </si>
  <si>
    <t xml:space="preserve">LED pásek, 9.6W/m, 24VDC, 810lm/m, IP67  - 2.1m</t>
  </si>
  <si>
    <t xml:space="preserve">LED pásek, 9.6W/m, 24VDC, 810lm/m, IP67  - 4.5m</t>
  </si>
  <si>
    <t xml:space="preserve">LED pásek, 9.6W/m, 24VDC, 810lm/m, IP67  - 11.5m</t>
  </si>
  <si>
    <t>Trafo 36U1 pro LED pásek č. 36</t>
  </si>
  <si>
    <t>Trubka tuhá na povrch PVC, DN20, vč. příchytek</t>
  </si>
  <si>
    <t>Trubka tuhá na povrch PVC, DN25, vč. příchytek</t>
  </si>
  <si>
    <t>CYKY-O 2x1,5 , pod omítkou</t>
  </si>
  <si>
    <t>CYKY-O 2x1,5 , pevně</t>
  </si>
  <si>
    <t>CYKY-O 3x1,5 , pod omítkou</t>
  </si>
  <si>
    <t>CYKY-J 3x1,5 , pod omítkou</t>
  </si>
  <si>
    <t>CYKY-J 3x1,5 , pevně</t>
  </si>
  <si>
    <t>CYKY-J 3x2,5 , pod omítkou</t>
  </si>
  <si>
    <t>CYKY-J 3x2,5 , volně</t>
  </si>
  <si>
    <t>CYKY-J 5x4 , pod omítkou</t>
  </si>
  <si>
    <t>Kabel ohebný H05VV-F (CYSY) 2x0,75, pod omítkou</t>
  </si>
  <si>
    <t>Kabel ohebný H05VV-F (CYSY) 4x0,75, pod omítkou</t>
  </si>
  <si>
    <t>Kabel ohebný H05VV-F (CYSY) 2x0,75, pevně</t>
  </si>
  <si>
    <t>Pol29</t>
  </si>
  <si>
    <t>H03VH-H ,pod omítkou (CYH)</t>
  </si>
  <si>
    <t>Pol30</t>
  </si>
  <si>
    <t>H03VH-H ,volně (CYH)</t>
  </si>
  <si>
    <t>Kabelová příchtka pro kabel CYKY-J 3x1,5mm2 na strop</t>
  </si>
  <si>
    <t xml:space="preserve">Ukončení kabelu, šňůr do 5x2.5   mm2</t>
  </si>
  <si>
    <t xml:space="preserve">Ukončení kabelu, šňůr do 5x10   mm2</t>
  </si>
  <si>
    <t>Vodič jednožílový H07V-K-1G6 (CYA6), zatažení v trubce-ze/žl</t>
  </si>
  <si>
    <t>Detto, H07V-K-1G16 (CYA16)</t>
  </si>
  <si>
    <t>Trubka ohebná d20, pod omítku vč. protah. drátu</t>
  </si>
  <si>
    <t xml:space="preserve">Ukončení H07V-K do  16 mm2</t>
  </si>
  <si>
    <t>Krabice odbočná s víkem, pod omítku</t>
  </si>
  <si>
    <t>Ekvipotenciální svorkovnice bez krytu/HPAS, PPAS</t>
  </si>
  <si>
    <t>Krabice s víkem pod omítku pro HPAS, PPAS</t>
  </si>
  <si>
    <t>VK.4</t>
  </si>
  <si>
    <t>Drobný materiál pospojování: svorky, šrouby, pásky ap.</t>
  </si>
  <si>
    <t>VK.5</t>
  </si>
  <si>
    <t>Požární tmel - na průchod kabelu stěnou 320ml</t>
  </si>
  <si>
    <t>VK.6</t>
  </si>
  <si>
    <t>Drobný nespecifikovaný mont. materiál a práce elektro-</t>
  </si>
  <si>
    <t>HZS - Spolupráce s revizním technikem</t>
  </si>
  <si>
    <t>HZS - Komplexní vyzkoušení</t>
  </si>
  <si>
    <t>HZS - Zabezpečení pracoviště</t>
  </si>
  <si>
    <t>HZS - Doložení dokladů ke kolaudaci</t>
  </si>
  <si>
    <t>HZS - Zkreslení skutečného stavu</t>
  </si>
  <si>
    <t>KOORDINACE POSTUPU PRACI</t>
  </si>
  <si>
    <t>PROVEDENI REVIZNICH ZKOUSEK DLE CSN 331500</t>
  </si>
  <si>
    <t>D7</t>
  </si>
  <si>
    <t>Úprava bleskosvodu a uzemnění</t>
  </si>
  <si>
    <t>Drát FeZn Ø 10mm (0,62 kg/m) , pevně</t>
  </si>
  <si>
    <t>Vodič AlMgSi Rd 8 polotvrdý, pevně</t>
  </si>
  <si>
    <t>SS svorka spojovací</t>
  </si>
  <si>
    <t>SP svorka připojovací</t>
  </si>
  <si>
    <t>SR3 svorka páska-drát</t>
  </si>
  <si>
    <t>Jímací tyč AlMgSi 1500 varianta E (dutý profil)</t>
  </si>
  <si>
    <t>Držák dvojitý na hřeben pro jímače, Ø 16</t>
  </si>
  <si>
    <t>Svorka k jímací tyči</t>
  </si>
  <si>
    <t>Ochranná stříška jímače horní</t>
  </si>
  <si>
    <t>Tvarování mont.dílu</t>
  </si>
  <si>
    <t>Ochrana svodů - 50cm pasivní protikorozní ochrana</t>
  </si>
  <si>
    <t>Ukončení jímače - koncovka Zn</t>
  </si>
  <si>
    <t xml:space="preserve">Ocelová nosná konstrukce  - všeobecně</t>
  </si>
  <si>
    <t>VK.7</t>
  </si>
  <si>
    <t>Pronájem manipulační plošiny</t>
  </si>
  <si>
    <t>den</t>
  </si>
  <si>
    <t>HODINOVÁ ZÚČTOVACÍ SAZBA</t>
  </si>
  <si>
    <t>HZS - Zkresllení skutečného stavu</t>
  </si>
  <si>
    <t>HZS - Úprava stávajícího bleskosvodu</t>
  </si>
  <si>
    <t>Pol31</t>
  </si>
  <si>
    <t>Podružný materiál 4.5% z materiálu</t>
  </si>
  <si>
    <t>24.04 - VZT</t>
  </si>
  <si>
    <t>D1 - 1. Větrání podtlakové</t>
  </si>
  <si>
    <t>D2 - Ostatní náklady</t>
  </si>
  <si>
    <t>D3 - Možné vícenáklady náklady</t>
  </si>
  <si>
    <t>1. Větrání podtlakové</t>
  </si>
  <si>
    <t>1.1</t>
  </si>
  <si>
    <t>Ventilátor diagonální do kruhového potrubí</t>
  </si>
  <si>
    <t>Pol1</t>
  </si>
  <si>
    <t>Servisní vypínač</t>
  </si>
  <si>
    <t>Pol2</t>
  </si>
  <si>
    <t>Pružná manžeta</t>
  </si>
  <si>
    <t>Pol3</t>
  </si>
  <si>
    <t>Spona</t>
  </si>
  <si>
    <t>Pol4</t>
  </si>
  <si>
    <t>Ochranná mřížka</t>
  </si>
  <si>
    <t>1.2</t>
  </si>
  <si>
    <t>Pol5</t>
  </si>
  <si>
    <t>Pol6</t>
  </si>
  <si>
    <t>Pol7</t>
  </si>
  <si>
    <t>Pol8</t>
  </si>
  <si>
    <t>1.3</t>
  </si>
  <si>
    <t>neobsazeno</t>
  </si>
  <si>
    <t>1.4</t>
  </si>
  <si>
    <t>Protidešťová žaluzie</t>
  </si>
  <si>
    <t>1.5</t>
  </si>
  <si>
    <t>1.6</t>
  </si>
  <si>
    <t>Talířový ventil kovový - odvodní vč. upínacího kroužku a zděře</t>
  </si>
  <si>
    <t>1.7</t>
  </si>
  <si>
    <t>1.8</t>
  </si>
  <si>
    <t>1.9</t>
  </si>
  <si>
    <t xml:space="preserve">Kruhové potrubí SPIRO z poz. plechu sk. I v běžném provedení v třídě těsnosti A (I a II).  30% tvarovek</t>
  </si>
  <si>
    <t>bm</t>
  </si>
  <si>
    <t>1.10</t>
  </si>
  <si>
    <t>Ocelové čtyřhranné potrubí sk.I - III, tl. (1+4), s těsností A - E - 20% tvarovek, do stany 1000</t>
  </si>
  <si>
    <t>Pol9</t>
  </si>
  <si>
    <t>Tepelná a hluková izolace z kamenné vlny tl. 40mm s Al polepem - plní funkci požární izolace s odolností dle PBŘ</t>
  </si>
  <si>
    <t>Pol10</t>
  </si>
  <si>
    <t>Samolepící parotěsná kaučuková izolace s Al polepem</t>
  </si>
  <si>
    <t>Pol11</t>
  </si>
  <si>
    <t>Požární těsnění prostupů</t>
  </si>
  <si>
    <t>sada</t>
  </si>
  <si>
    <t>Ostatní náklady</t>
  </si>
  <si>
    <t>Pol12</t>
  </si>
  <si>
    <t>Náklady na dopravu</t>
  </si>
  <si>
    <t>Pol13</t>
  </si>
  <si>
    <t>Vnitrostaveništní doprava</t>
  </si>
  <si>
    <t>Pol14</t>
  </si>
  <si>
    <t>Demomtáže</t>
  </si>
  <si>
    <t>Pol15</t>
  </si>
  <si>
    <t>Montáž</t>
  </si>
  <si>
    <t>Pol16</t>
  </si>
  <si>
    <t>Úprava na stávajích vzduchotechnických rozvodech</t>
  </si>
  <si>
    <t>Pol17</t>
  </si>
  <si>
    <t>Montážní, těsnící a spojovací materiál</t>
  </si>
  <si>
    <t>Pol18</t>
  </si>
  <si>
    <t>Komplexní vyzkoušení a zaregulování systému, zaškolení obsluhy</t>
  </si>
  <si>
    <t>Pol19</t>
  </si>
  <si>
    <t>Značení vzduchotechnického zařízení a potrubí dle platných ČSN</t>
  </si>
  <si>
    <t>Možné vícenáklady náklady</t>
  </si>
  <si>
    <t>Pol20</t>
  </si>
  <si>
    <t>Zařízení staveniště</t>
  </si>
  <si>
    <t>Pol21</t>
  </si>
  <si>
    <t>Stavební přípomoce</t>
  </si>
  <si>
    <t>Pol22</t>
  </si>
  <si>
    <t>Ekologická likvidace odpadu</t>
  </si>
  <si>
    <t>Pol23</t>
  </si>
  <si>
    <t>Koordinace prací s navazujícími profesemi</t>
  </si>
  <si>
    <t>Pol24</t>
  </si>
  <si>
    <t>Montážní mechanismy, plošiny, lešení</t>
  </si>
  <si>
    <t>Pol25</t>
  </si>
  <si>
    <t>Měření hluku od VZT zařízení</t>
  </si>
  <si>
    <t>Pol26</t>
  </si>
  <si>
    <t>Výrobní dokumentace</t>
  </si>
  <si>
    <t>Pol27</t>
  </si>
  <si>
    <t>Předávací dokumentace</t>
  </si>
  <si>
    <t>Pol28</t>
  </si>
  <si>
    <t>Dokumentace skutečného stavu</t>
  </si>
  <si>
    <t>31 - SO31 - Přeložka areal. osvětl. a rozvodu NN</t>
  </si>
  <si>
    <t>D1 - Instalace</t>
  </si>
  <si>
    <t>D2 - Zemní práce</t>
  </si>
  <si>
    <t xml:space="preserve">    90 - Ostatní</t>
  </si>
  <si>
    <t>Ocelová nosná konstrukce - všeobecně</t>
  </si>
  <si>
    <t>Trubka tuhá, d40, vč. příchytek, barva černá</t>
  </si>
  <si>
    <t>Svodič bleskových proudů SPD T1+T2, např. Saltek</t>
  </si>
  <si>
    <t>Přepěťová ochrana SPD T3, např. Saltek DA-320-LED</t>
  </si>
  <si>
    <t>Ocelový kuželový stožár, celková délka 4.5m, antracitivá</t>
  </si>
  <si>
    <t>Stožárové svorkovnice pro TN-S vč.</t>
  </si>
  <si>
    <t>"V" Svítidlo LED na stožár, 50W, 5128lm, IP66, antracitová</t>
  </si>
  <si>
    <t>MANŽETA OCHRANNÁ PLASTOVÁ</t>
  </si>
  <si>
    <t>Trubka ohebná dvouplášťová korundová 40/32mm</t>
  </si>
  <si>
    <t>Trubka ohebná dvouplášťová korundová 50/41mm</t>
  </si>
  <si>
    <t>Výstražná fólie</t>
  </si>
  <si>
    <t>OCELOVÝ DRÁT POZINKOVANÝ/FeZn</t>
  </si>
  <si>
    <t>CYKY-J 3x1,5 , pevně - do stožáru</t>
  </si>
  <si>
    <t>CYKY-J 3x2,5 , pevně</t>
  </si>
  <si>
    <t>CYKY-J 3x4 , pevně</t>
  </si>
  <si>
    <t>CYKY-J 4x6 , volně</t>
  </si>
  <si>
    <t>CYKY-J 4x6 , pod omítkou</t>
  </si>
  <si>
    <t>Montáž kabelu od čerpadla 18M1 (do 3x2,5), pod omítkou</t>
  </si>
  <si>
    <t>Montáž kabelu od čerpadla 18M1 (do 3x2,5), pevně</t>
  </si>
  <si>
    <t xml:space="preserve">Ukončení kabelu, šňůr do 3x4   mm2</t>
  </si>
  <si>
    <t>Kabelová gelová spojka do 3X6mm2, IP68</t>
  </si>
  <si>
    <t>HZS - Úprava stávajících rozvodů VO</t>
  </si>
  <si>
    <t>HZS - Zaměření stáv. inženýrských sítí</t>
  </si>
  <si>
    <t>HZS - Demontáž dvou stožárů pro VO do 4m,</t>
  </si>
  <si>
    <t>SMĚROVÉ ZNAČENÍ VODIČŮ</t>
  </si>
  <si>
    <t>Pol32</t>
  </si>
  <si>
    <t>31.1</t>
  </si>
  <si>
    <t>Hloubení kabelové rýhy v zemině třídy 3</t>
  </si>
  <si>
    <t>32.1</t>
  </si>
  <si>
    <t>Zřízení lože z prosáté zeminy, šíře do 65cm,tloušťka 10cm</t>
  </si>
  <si>
    <t>33.1</t>
  </si>
  <si>
    <t>Zához kabelové rýhy vč.dodávky záhozového materiálu</t>
  </si>
  <si>
    <t>34.1</t>
  </si>
  <si>
    <t>Úprava terénu v zemina třídy 3</t>
  </si>
  <si>
    <t>35.1</t>
  </si>
  <si>
    <t>Vytyčení trasy v přehledném terénu</t>
  </si>
  <si>
    <t>36.1</t>
  </si>
  <si>
    <t>Výkop jámy pro stožár</t>
  </si>
  <si>
    <t>37.1</t>
  </si>
  <si>
    <t>Základ z prostého betonu pro stožár</t>
  </si>
  <si>
    <t>39.1</t>
  </si>
  <si>
    <t>Odvoz výkopku na řízenou skládku vč. poplatku</t>
  </si>
  <si>
    <t>-1890555749</t>
  </si>
  <si>
    <t>rýha</t>
  </si>
  <si>
    <t>20*0,4*0,6</t>
  </si>
  <si>
    <t>jáma</t>
  </si>
  <si>
    <t>0,32</t>
  </si>
  <si>
    <t>Nezměřitelné a nepředvídatelné pracovní úkony -</t>
  </si>
  <si>
    <t>Ostatní</t>
  </si>
  <si>
    <t>PPV</t>
  </si>
  <si>
    <t>Kč</t>
  </si>
  <si>
    <t>270172800</t>
  </si>
  <si>
    <t>41 - SO41 - Retenční a akumulační nádrž</t>
  </si>
  <si>
    <t xml:space="preserve">    724 - Strojní vybavení</t>
  </si>
  <si>
    <t>871274001U00</t>
  </si>
  <si>
    <t xml:space="preserve">Kanalizační potr PVC sys KG  DN 125</t>
  </si>
  <si>
    <t>871313121RT2</t>
  </si>
  <si>
    <t>Montáž trub z tvrdého PVC, gumový kroužek, DN 150 včetně dodávky trub PVC hrdlových 160x4,0x5000</t>
  </si>
  <si>
    <t>894402211R00</t>
  </si>
  <si>
    <t>Osazení beton. zíkrytové desky 60/100</t>
  </si>
  <si>
    <t>899103111RT2</t>
  </si>
  <si>
    <t>Osazení poklopu s rámem do 150 kg včetně dodávky poklopu lit. kruhového D 600</t>
  </si>
  <si>
    <t>R5</t>
  </si>
  <si>
    <t>Plastová dvouplášťová nádrž 20 m3 včetně betonu</t>
  </si>
  <si>
    <t>59224312</t>
  </si>
  <si>
    <t xml:space="preserve">Zákrytová deska  1000/600/180</t>
  </si>
  <si>
    <t>Výtkový ventil G1/2" se šroubením na hadici.</t>
  </si>
  <si>
    <t>724</t>
  </si>
  <si>
    <t>Strojní vybavení</t>
  </si>
  <si>
    <t>Ponorné tlakové čerpadlo s integrovaným tlak. spín</t>
  </si>
  <si>
    <t>soub.</t>
  </si>
  <si>
    <t>90 -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</si>
  <si>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</si>
  <si>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</si>
  <si>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</si>
  <si>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</si>
  <si>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</si>
  <si>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VRN1</t>
  </si>
  <si>
    <t>Průzkumné, geodetické a projektové práce</t>
  </si>
  <si>
    <t>11100-001</t>
  </si>
  <si>
    <t>Vytýčení inženýrských sítí</t>
  </si>
  <si>
    <t>-2125685125</t>
  </si>
  <si>
    <t>11100-002</t>
  </si>
  <si>
    <t>Geodetické vytýčení stavby</t>
  </si>
  <si>
    <t>-1423203509</t>
  </si>
  <si>
    <t>11100-003</t>
  </si>
  <si>
    <t>Geodetické zaměření stavby</t>
  </si>
  <si>
    <t>293221326</t>
  </si>
  <si>
    <t>11100-102</t>
  </si>
  <si>
    <t xml:space="preserve">Provedení veškerých měření a zkoušek, revizních zpráv apod. dle platné legislativy a dle SoD – zpráva o plnění zásady DNSH,  a další dle požadavků</t>
  </si>
  <si>
    <t>-522778739</t>
  </si>
  <si>
    <t>11100-104</t>
  </si>
  <si>
    <t>Výrobní a dílenská dokumentace vč. ŽB konstrukcí - dle požadavků PD</t>
  </si>
  <si>
    <t>1501442987</t>
  </si>
  <si>
    <t>11100-105</t>
  </si>
  <si>
    <t>Dokumentace skutečného provedení  vč. karet bytů a nebytů, legend a excel tabulky výměr užitných i podlahových ploch bytů a nebytů</t>
  </si>
  <si>
    <t>-427313970</t>
  </si>
  <si>
    <t>VRN3</t>
  </si>
  <si>
    <t>11200-001</t>
  </si>
  <si>
    <t>Zařízení staveniště, zřízení, provoz, demontáž)</t>
  </si>
  <si>
    <t>1610494660</t>
  </si>
  <si>
    <t>11200-002</t>
  </si>
  <si>
    <t>Dočasné plochy</t>
  </si>
  <si>
    <t>221348116</t>
  </si>
  <si>
    <t>pod sklad</t>
  </si>
  <si>
    <t>4*6</t>
  </si>
  <si>
    <t>pod buňky</t>
  </si>
  <si>
    <t>7*7</t>
  </si>
  <si>
    <t>ostatní</t>
  </si>
  <si>
    <t>20*20</t>
  </si>
  <si>
    <t>11200-003</t>
  </si>
  <si>
    <t>Mobilní oplocení - doprava, zřízení, nájem, odstranění, odvoz</t>
  </si>
  <si>
    <t>-985620030</t>
  </si>
  <si>
    <t>VRN9</t>
  </si>
  <si>
    <t>9001-03</t>
  </si>
  <si>
    <t>Náklady na provedení vzorků - např. barevnost fasád, klempířských prvků, atd. dle požadavků PD</t>
  </si>
  <si>
    <t>-1361657829</t>
  </si>
  <si>
    <t>9001-04</t>
  </si>
  <si>
    <t>Předání a převzetí díla</t>
  </si>
  <si>
    <t>-466007827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</si>
</sst>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jpg" /><Relationship Id="rId2" Type="http://schemas.openxmlformats.org/officeDocument/2006/relationships/image" Target="../media/image21.jpg" /><Relationship Id="rId3" Type="http://schemas.openxmlformats.org/officeDocument/2006/relationships/image" Target="../media/image2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jpg" /><Relationship Id="rId2" Type="http://schemas.openxmlformats.org/officeDocument/2006/relationships/image" Target="../media/image25.jpg" /><Relationship Id="rId3" Type="http://schemas.openxmlformats.org/officeDocument/2006/relationships/image" Target="../media/image2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jpg" /><Relationship Id="rId2" Type="http://schemas.openxmlformats.org/officeDocument/2006/relationships/image" Target="../media/image29.jpg" /><Relationship Id="rId3" Type="http://schemas.openxmlformats.org/officeDocument/2006/relationships/image" Target="../media/image3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139</xdr:row>
      <xdr:rowOff>0</xdr:rowOff>
    </xdr:from>
    <xdr:to>
      <xdr:col>9</xdr:col>
      <xdr:colOff>1216025</xdr:colOff>
      <xdr:row>143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114</xdr:row>
      <xdr:rowOff>0</xdr:rowOff>
    </xdr:from>
    <xdr:to>
      <xdr:col>9</xdr:col>
      <xdr:colOff>1216025</xdr:colOff>
      <xdr:row>118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110</xdr:row>
      <xdr:rowOff>0</xdr:rowOff>
    </xdr:from>
    <xdr:to>
      <xdr:col>9</xdr:col>
      <xdr:colOff>1216025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107</xdr:row>
      <xdr:rowOff>0</xdr:rowOff>
    </xdr:from>
    <xdr:to>
      <xdr:col>9</xdr:col>
      <xdr:colOff>1216025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105</xdr:row>
      <xdr:rowOff>0</xdr:rowOff>
    </xdr:from>
    <xdr:to>
      <xdr:col>9</xdr:col>
      <xdr:colOff>1216025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108</xdr:row>
      <xdr:rowOff>0</xdr:rowOff>
    </xdr:from>
    <xdr:to>
      <xdr:col>9</xdr:col>
      <xdr:colOff>1216025</xdr:colOff>
      <xdr:row>112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106</xdr:row>
      <xdr:rowOff>0</xdr:rowOff>
    </xdr:from>
    <xdr:to>
      <xdr:col>9</xdr:col>
      <xdr:colOff>1216025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21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25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21</v>
      </c>
      <c r="AK17" s="32" t="s">
        <v>26</v>
      </c>
      <c r="AN17" s="27" t="s">
        <v>1</v>
      </c>
      <c r="AR17" s="22"/>
      <c r="BE17" s="31"/>
      <c r="BS17" s="19" t="s">
        <v>30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31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26</v>
      </c>
      <c r="AN20" s="27" t="s">
        <v>1</v>
      </c>
      <c r="AR20" s="22"/>
      <c r="BE20" s="31"/>
      <c r="BS20" s="19" t="s">
        <v>30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32</v>
      </c>
      <c r="AR22" s="22"/>
      <c r="BE22" s="31"/>
    </row>
    <row r="23" s="1" customFormat="1" ht="47.25" customHeight="1">
      <c r="B23" s="22"/>
      <c r="E23" s="36" t="s">
        <v>33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38</v>
      </c>
      <c r="E29" s="3"/>
      <c r="F29" s="32" t="s">
        <v>39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40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41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42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43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47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48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49</v>
      </c>
      <c r="AI60" s="41"/>
      <c r="AJ60" s="41"/>
      <c r="AK60" s="41"/>
      <c r="AL60" s="41"/>
      <c r="AM60" s="58" t="s">
        <v>50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52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49</v>
      </c>
      <c r="AI75" s="41"/>
      <c r="AJ75" s="41"/>
      <c r="AK75" s="41"/>
      <c r="AL75" s="41"/>
      <c r="AM75" s="58" t="s">
        <v>50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PPArchitects0183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Rekonstrukce areálu bývalého pivovaru, II.etapa-toalety, Brno-Řečkovice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14. 7. 2025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54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31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55</v>
      </c>
      <c r="D92" s="80"/>
      <c r="E92" s="80"/>
      <c r="F92" s="80"/>
      <c r="G92" s="80"/>
      <c r="H92" s="81"/>
      <c r="I92" s="82" t="s">
        <v>56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57</v>
      </c>
      <c r="AH92" s="80"/>
      <c r="AI92" s="80"/>
      <c r="AJ92" s="80"/>
      <c r="AK92" s="80"/>
      <c r="AL92" s="80"/>
      <c r="AM92" s="80"/>
      <c r="AN92" s="82" t="s">
        <v>58</v>
      </c>
      <c r="AO92" s="80"/>
      <c r="AP92" s="84"/>
      <c r="AQ92" s="85" t="s">
        <v>59</v>
      </c>
      <c r="AR92" s="39"/>
      <c r="AS92" s="86" t="s">
        <v>60</v>
      </c>
      <c r="AT92" s="87" t="s">
        <v>61</v>
      </c>
      <c r="AU92" s="87" t="s">
        <v>62</v>
      </c>
      <c r="AV92" s="87" t="s">
        <v>63</v>
      </c>
      <c r="AW92" s="87" t="s">
        <v>64</v>
      </c>
      <c r="AX92" s="87" t="s">
        <v>65</v>
      </c>
      <c r="AY92" s="87" t="s">
        <v>66</v>
      </c>
      <c r="AZ92" s="87" t="s">
        <v>67</v>
      </c>
      <c r="BA92" s="87" t="s">
        <v>68</v>
      </c>
      <c r="BB92" s="87" t="s">
        <v>69</v>
      </c>
      <c r="BC92" s="87" t="s">
        <v>70</v>
      </c>
      <c r="BD92" s="88" t="s">
        <v>71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72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ROUND(AG95+SUM(AG100:AG102),2)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ROUND(AS95+SUM(AS100:AS102),2)</f>
        <v>0</v>
      </c>
      <c r="AT94" s="99">
        <f>ROUND(SUM(AV94:AW94),2)</f>
        <v>0</v>
      </c>
      <c r="AU94" s="100">
        <f>ROUND(AU95+SUM(AU100:AU102),5)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ROUND(AZ95+SUM(AZ100:AZ102),2)</f>
        <v>0</v>
      </c>
      <c r="BA94" s="99">
        <f>ROUND(BA95+SUM(BA100:BA102),2)</f>
        <v>0</v>
      </c>
      <c r="BB94" s="99">
        <f>ROUND(BB95+SUM(BB100:BB102),2)</f>
        <v>0</v>
      </c>
      <c r="BC94" s="99">
        <f>ROUND(BC95+SUM(BC100:BC102),2)</f>
        <v>0</v>
      </c>
      <c r="BD94" s="101">
        <f>ROUND(BD95+SUM(BD100:BD102),2)</f>
        <v>0</v>
      </c>
      <c r="BE94" s="6"/>
      <c r="BS94" s="102" t="s">
        <v>73</v>
      </c>
      <c r="BT94" s="102" t="s">
        <v>74</v>
      </c>
      <c r="BU94" s="103" t="s">
        <v>75</v>
      </c>
      <c r="BV94" s="102" t="s">
        <v>76</v>
      </c>
      <c r="BW94" s="102" t="s">
        <v>4</v>
      </c>
      <c r="BX94" s="102" t="s">
        <v>77</v>
      </c>
      <c r="CL94" s="102" t="s">
        <v>1</v>
      </c>
    </row>
    <row r="95" s="7" customFormat="1" ht="16.5" customHeight="1">
      <c r="A95" s="7"/>
      <c r="B95" s="104"/>
      <c r="C95" s="105"/>
      <c r="D95" s="106" t="s">
        <v>7</v>
      </c>
      <c r="E95" s="106"/>
      <c r="F95" s="106"/>
      <c r="G95" s="106"/>
      <c r="H95" s="106"/>
      <c r="I95" s="107"/>
      <c r="J95" s="106" t="s">
        <v>78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ROUND(SUM(AG96:AG99),2)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79</v>
      </c>
      <c r="AR95" s="104"/>
      <c r="AS95" s="111">
        <f>ROUND(SUM(AS96:AS99),2)</f>
        <v>0</v>
      </c>
      <c r="AT95" s="112">
        <f>ROUND(SUM(AV95:AW95),2)</f>
        <v>0</v>
      </c>
      <c r="AU95" s="113">
        <f>ROUND(SUM(AU96:AU99),5)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ROUND(SUM(AZ96:AZ99),2)</f>
        <v>0</v>
      </c>
      <c r="BA95" s="112">
        <f>ROUND(SUM(BA96:BA99),2)</f>
        <v>0</v>
      </c>
      <c r="BB95" s="112">
        <f>ROUND(SUM(BB96:BB99),2)</f>
        <v>0</v>
      </c>
      <c r="BC95" s="112">
        <f>ROUND(SUM(BC96:BC99),2)</f>
        <v>0</v>
      </c>
      <c r="BD95" s="114">
        <f>ROUND(SUM(BD96:BD99),2)</f>
        <v>0</v>
      </c>
      <c r="BE95" s="7"/>
      <c r="BS95" s="115" t="s">
        <v>73</v>
      </c>
      <c r="BT95" s="115" t="s">
        <v>80</v>
      </c>
      <c r="BU95" s="115" t="s">
        <v>75</v>
      </c>
      <c r="BV95" s="115" t="s">
        <v>76</v>
      </c>
      <c r="BW95" s="115" t="s">
        <v>81</v>
      </c>
      <c r="BX95" s="115" t="s">
        <v>4</v>
      </c>
      <c r="CL95" s="115" t="s">
        <v>1</v>
      </c>
      <c r="CM95" s="115" t="s">
        <v>82</v>
      </c>
    </row>
    <row r="96" s="4" customFormat="1" ht="16.5" customHeight="1">
      <c r="A96" s="116" t="s">
        <v>83</v>
      </c>
      <c r="B96" s="64"/>
      <c r="C96" s="10"/>
      <c r="D96" s="10"/>
      <c r="E96" s="117" t="s">
        <v>84</v>
      </c>
      <c r="F96" s="117"/>
      <c r="G96" s="117"/>
      <c r="H96" s="117"/>
      <c r="I96" s="117"/>
      <c r="J96" s="10"/>
      <c r="K96" s="117" t="s">
        <v>85</v>
      </c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8">
        <f>'21.01 - Stavební část'!J32</f>
        <v>0</v>
      </c>
      <c r="AH96" s="10"/>
      <c r="AI96" s="10"/>
      <c r="AJ96" s="10"/>
      <c r="AK96" s="10"/>
      <c r="AL96" s="10"/>
      <c r="AM96" s="10"/>
      <c r="AN96" s="118">
        <f>SUM(AG96,AT96)</f>
        <v>0</v>
      </c>
      <c r="AO96" s="10"/>
      <c r="AP96" s="10"/>
      <c r="AQ96" s="119" t="s">
        <v>86</v>
      </c>
      <c r="AR96" s="64"/>
      <c r="AS96" s="120">
        <v>0</v>
      </c>
      <c r="AT96" s="121">
        <f>ROUND(SUM(AV96:AW96),2)</f>
        <v>0</v>
      </c>
      <c r="AU96" s="122">
        <f>'21.01 - Stavební část'!P155</f>
        <v>0</v>
      </c>
      <c r="AV96" s="121">
        <f>'21.01 - Stavební část'!J35</f>
        <v>0</v>
      </c>
      <c r="AW96" s="121">
        <f>'21.01 - Stavební část'!J36</f>
        <v>0</v>
      </c>
      <c r="AX96" s="121">
        <f>'21.01 - Stavební část'!J37</f>
        <v>0</v>
      </c>
      <c r="AY96" s="121">
        <f>'21.01 - Stavební část'!J38</f>
        <v>0</v>
      </c>
      <c r="AZ96" s="121">
        <f>'21.01 - Stavební část'!F35</f>
        <v>0</v>
      </c>
      <c r="BA96" s="121">
        <f>'21.01 - Stavební část'!F36</f>
        <v>0</v>
      </c>
      <c r="BB96" s="121">
        <f>'21.01 - Stavební část'!F37</f>
        <v>0</v>
      </c>
      <c r="BC96" s="121">
        <f>'21.01 - Stavební část'!F38</f>
        <v>0</v>
      </c>
      <c r="BD96" s="123">
        <f>'21.01 - Stavební část'!F39</f>
        <v>0</v>
      </c>
      <c r="BE96" s="4"/>
      <c r="BT96" s="27" t="s">
        <v>82</v>
      </c>
      <c r="BV96" s="27" t="s">
        <v>76</v>
      </c>
      <c r="BW96" s="27" t="s">
        <v>87</v>
      </c>
      <c r="BX96" s="27" t="s">
        <v>81</v>
      </c>
      <c r="CL96" s="27" t="s">
        <v>1</v>
      </c>
    </row>
    <row r="97" s="4" customFormat="1" ht="16.5" customHeight="1">
      <c r="A97" s="116" t="s">
        <v>83</v>
      </c>
      <c r="B97" s="64"/>
      <c r="C97" s="10"/>
      <c r="D97" s="10"/>
      <c r="E97" s="117" t="s">
        <v>88</v>
      </c>
      <c r="F97" s="117"/>
      <c r="G97" s="117"/>
      <c r="H97" s="117"/>
      <c r="I97" s="117"/>
      <c r="J97" s="10"/>
      <c r="K97" s="117" t="s">
        <v>89</v>
      </c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8">
        <f>'21.02 - ZTI'!J32</f>
        <v>0</v>
      </c>
      <c r="AH97" s="10"/>
      <c r="AI97" s="10"/>
      <c r="AJ97" s="10"/>
      <c r="AK97" s="10"/>
      <c r="AL97" s="10"/>
      <c r="AM97" s="10"/>
      <c r="AN97" s="118">
        <f>SUM(AG97,AT97)</f>
        <v>0</v>
      </c>
      <c r="AO97" s="10"/>
      <c r="AP97" s="10"/>
      <c r="AQ97" s="119" t="s">
        <v>86</v>
      </c>
      <c r="AR97" s="64"/>
      <c r="AS97" s="120">
        <v>0</v>
      </c>
      <c r="AT97" s="121">
        <f>ROUND(SUM(AV97:AW97),2)</f>
        <v>0</v>
      </c>
      <c r="AU97" s="122">
        <f>'21.02 - ZTI'!P130</f>
        <v>0</v>
      </c>
      <c r="AV97" s="121">
        <f>'21.02 - ZTI'!J35</f>
        <v>0</v>
      </c>
      <c r="AW97" s="121">
        <f>'21.02 - ZTI'!J36</f>
        <v>0</v>
      </c>
      <c r="AX97" s="121">
        <f>'21.02 - ZTI'!J37</f>
        <v>0</v>
      </c>
      <c r="AY97" s="121">
        <f>'21.02 - ZTI'!J38</f>
        <v>0</v>
      </c>
      <c r="AZ97" s="121">
        <f>'21.02 - ZTI'!F35</f>
        <v>0</v>
      </c>
      <c r="BA97" s="121">
        <f>'21.02 - ZTI'!F36</f>
        <v>0</v>
      </c>
      <c r="BB97" s="121">
        <f>'21.02 - ZTI'!F37</f>
        <v>0</v>
      </c>
      <c r="BC97" s="121">
        <f>'21.02 - ZTI'!F38</f>
        <v>0</v>
      </c>
      <c r="BD97" s="123">
        <f>'21.02 - ZTI'!F39</f>
        <v>0</v>
      </c>
      <c r="BE97" s="4"/>
      <c r="BT97" s="27" t="s">
        <v>82</v>
      </c>
      <c r="BV97" s="27" t="s">
        <v>76</v>
      </c>
      <c r="BW97" s="27" t="s">
        <v>90</v>
      </c>
      <c r="BX97" s="27" t="s">
        <v>81</v>
      </c>
      <c r="CL97" s="27" t="s">
        <v>1</v>
      </c>
    </row>
    <row r="98" s="4" customFormat="1" ht="16.5" customHeight="1">
      <c r="A98" s="116" t="s">
        <v>83</v>
      </c>
      <c r="B98" s="64"/>
      <c r="C98" s="10"/>
      <c r="D98" s="10"/>
      <c r="E98" s="117" t="s">
        <v>91</v>
      </c>
      <c r="F98" s="117"/>
      <c r="G98" s="117"/>
      <c r="H98" s="117"/>
      <c r="I98" s="117"/>
      <c r="J98" s="10"/>
      <c r="K98" s="117" t="s">
        <v>92</v>
      </c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8">
        <f>'21.03 - Elektroinstalace'!J32</f>
        <v>0</v>
      </c>
      <c r="AH98" s="10"/>
      <c r="AI98" s="10"/>
      <c r="AJ98" s="10"/>
      <c r="AK98" s="10"/>
      <c r="AL98" s="10"/>
      <c r="AM98" s="10"/>
      <c r="AN98" s="118">
        <f>SUM(AG98,AT98)</f>
        <v>0</v>
      </c>
      <c r="AO98" s="10"/>
      <c r="AP98" s="10"/>
      <c r="AQ98" s="119" t="s">
        <v>86</v>
      </c>
      <c r="AR98" s="64"/>
      <c r="AS98" s="120">
        <v>0</v>
      </c>
      <c r="AT98" s="121">
        <f>ROUND(SUM(AV98:AW98),2)</f>
        <v>0</v>
      </c>
      <c r="AU98" s="122">
        <f>'21.03 - Elektroinstalace'!P126</f>
        <v>0</v>
      </c>
      <c r="AV98" s="121">
        <f>'21.03 - Elektroinstalace'!J35</f>
        <v>0</v>
      </c>
      <c r="AW98" s="121">
        <f>'21.03 - Elektroinstalace'!J36</f>
        <v>0</v>
      </c>
      <c r="AX98" s="121">
        <f>'21.03 - Elektroinstalace'!J37</f>
        <v>0</v>
      </c>
      <c r="AY98" s="121">
        <f>'21.03 - Elektroinstalace'!J38</f>
        <v>0</v>
      </c>
      <c r="AZ98" s="121">
        <f>'21.03 - Elektroinstalace'!F35</f>
        <v>0</v>
      </c>
      <c r="BA98" s="121">
        <f>'21.03 - Elektroinstalace'!F36</f>
        <v>0</v>
      </c>
      <c r="BB98" s="121">
        <f>'21.03 - Elektroinstalace'!F37</f>
        <v>0</v>
      </c>
      <c r="BC98" s="121">
        <f>'21.03 - Elektroinstalace'!F38</f>
        <v>0</v>
      </c>
      <c r="BD98" s="123">
        <f>'21.03 - Elektroinstalace'!F39</f>
        <v>0</v>
      </c>
      <c r="BE98" s="4"/>
      <c r="BT98" s="27" t="s">
        <v>82</v>
      </c>
      <c r="BV98" s="27" t="s">
        <v>76</v>
      </c>
      <c r="BW98" s="27" t="s">
        <v>93</v>
      </c>
      <c r="BX98" s="27" t="s">
        <v>81</v>
      </c>
      <c r="CL98" s="27" t="s">
        <v>1</v>
      </c>
    </row>
    <row r="99" s="4" customFormat="1" ht="16.5" customHeight="1">
      <c r="A99" s="116" t="s">
        <v>83</v>
      </c>
      <c r="B99" s="64"/>
      <c r="C99" s="10"/>
      <c r="D99" s="10"/>
      <c r="E99" s="117" t="s">
        <v>94</v>
      </c>
      <c r="F99" s="117"/>
      <c r="G99" s="117"/>
      <c r="H99" s="117"/>
      <c r="I99" s="117"/>
      <c r="J99" s="10"/>
      <c r="K99" s="117" t="s">
        <v>95</v>
      </c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8">
        <f>'24.04 - VZT'!J32</f>
        <v>0</v>
      </c>
      <c r="AH99" s="10"/>
      <c r="AI99" s="10"/>
      <c r="AJ99" s="10"/>
      <c r="AK99" s="10"/>
      <c r="AL99" s="10"/>
      <c r="AM99" s="10"/>
      <c r="AN99" s="118">
        <f>SUM(AG99,AT99)</f>
        <v>0</v>
      </c>
      <c r="AO99" s="10"/>
      <c r="AP99" s="10"/>
      <c r="AQ99" s="119" t="s">
        <v>86</v>
      </c>
      <c r="AR99" s="64"/>
      <c r="AS99" s="120">
        <v>0</v>
      </c>
      <c r="AT99" s="121">
        <f>ROUND(SUM(AV99:AW99),2)</f>
        <v>0</v>
      </c>
      <c r="AU99" s="122">
        <f>'24.04 - VZT'!P123</f>
        <v>0</v>
      </c>
      <c r="AV99" s="121">
        <f>'24.04 - VZT'!J35</f>
        <v>0</v>
      </c>
      <c r="AW99" s="121">
        <f>'24.04 - VZT'!J36</f>
        <v>0</v>
      </c>
      <c r="AX99" s="121">
        <f>'24.04 - VZT'!J37</f>
        <v>0</v>
      </c>
      <c r="AY99" s="121">
        <f>'24.04 - VZT'!J38</f>
        <v>0</v>
      </c>
      <c r="AZ99" s="121">
        <f>'24.04 - VZT'!F35</f>
        <v>0</v>
      </c>
      <c r="BA99" s="121">
        <f>'24.04 - VZT'!F36</f>
        <v>0</v>
      </c>
      <c r="BB99" s="121">
        <f>'24.04 - VZT'!F37</f>
        <v>0</v>
      </c>
      <c r="BC99" s="121">
        <f>'24.04 - VZT'!F38</f>
        <v>0</v>
      </c>
      <c r="BD99" s="123">
        <f>'24.04 - VZT'!F39</f>
        <v>0</v>
      </c>
      <c r="BE99" s="4"/>
      <c r="BT99" s="27" t="s">
        <v>82</v>
      </c>
      <c r="BV99" s="27" t="s">
        <v>76</v>
      </c>
      <c r="BW99" s="27" t="s">
        <v>96</v>
      </c>
      <c r="BX99" s="27" t="s">
        <v>81</v>
      </c>
      <c r="CL99" s="27" t="s">
        <v>1</v>
      </c>
    </row>
    <row r="100" s="7" customFormat="1" ht="24.75" customHeight="1">
      <c r="A100" s="116" t="s">
        <v>83</v>
      </c>
      <c r="B100" s="104"/>
      <c r="C100" s="105"/>
      <c r="D100" s="106" t="s">
        <v>97</v>
      </c>
      <c r="E100" s="106"/>
      <c r="F100" s="106"/>
      <c r="G100" s="106"/>
      <c r="H100" s="106"/>
      <c r="I100" s="107"/>
      <c r="J100" s="106" t="s">
        <v>98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9">
        <f>'31 - SO31 - Přeložka area...'!J30</f>
        <v>0</v>
      </c>
      <c r="AH100" s="107"/>
      <c r="AI100" s="107"/>
      <c r="AJ100" s="107"/>
      <c r="AK100" s="107"/>
      <c r="AL100" s="107"/>
      <c r="AM100" s="107"/>
      <c r="AN100" s="109">
        <f>SUM(AG100,AT100)</f>
        <v>0</v>
      </c>
      <c r="AO100" s="107"/>
      <c r="AP100" s="107"/>
      <c r="AQ100" s="110" t="s">
        <v>79</v>
      </c>
      <c r="AR100" s="104"/>
      <c r="AS100" s="111">
        <v>0</v>
      </c>
      <c r="AT100" s="112">
        <f>ROUND(SUM(AV100:AW100),2)</f>
        <v>0</v>
      </c>
      <c r="AU100" s="113">
        <f>'31 - SO31 - Přeložka area...'!P119</f>
        <v>0</v>
      </c>
      <c r="AV100" s="112">
        <f>'31 - SO31 - Přeložka area...'!J33</f>
        <v>0</v>
      </c>
      <c r="AW100" s="112">
        <f>'31 - SO31 - Přeložka area...'!J34</f>
        <v>0</v>
      </c>
      <c r="AX100" s="112">
        <f>'31 - SO31 - Přeložka area...'!J35</f>
        <v>0</v>
      </c>
      <c r="AY100" s="112">
        <f>'31 - SO31 - Přeložka area...'!J36</f>
        <v>0</v>
      </c>
      <c r="AZ100" s="112">
        <f>'31 - SO31 - Přeložka area...'!F33</f>
        <v>0</v>
      </c>
      <c r="BA100" s="112">
        <f>'31 - SO31 - Přeložka area...'!F34</f>
        <v>0</v>
      </c>
      <c r="BB100" s="112">
        <f>'31 - SO31 - Přeložka area...'!F35</f>
        <v>0</v>
      </c>
      <c r="BC100" s="112">
        <f>'31 - SO31 - Přeložka area...'!F36</f>
        <v>0</v>
      </c>
      <c r="BD100" s="114">
        <f>'31 - SO31 - Přeložka area...'!F37</f>
        <v>0</v>
      </c>
      <c r="BE100" s="7"/>
      <c r="BT100" s="115" t="s">
        <v>80</v>
      </c>
      <c r="BV100" s="115" t="s">
        <v>76</v>
      </c>
      <c r="BW100" s="115" t="s">
        <v>99</v>
      </c>
      <c r="BX100" s="115" t="s">
        <v>4</v>
      </c>
      <c r="CL100" s="115" t="s">
        <v>1</v>
      </c>
      <c r="CM100" s="115" t="s">
        <v>82</v>
      </c>
    </row>
    <row r="101" s="7" customFormat="1" ht="16.5" customHeight="1">
      <c r="A101" s="116" t="s">
        <v>83</v>
      </c>
      <c r="B101" s="104"/>
      <c r="C101" s="105"/>
      <c r="D101" s="106" t="s">
        <v>100</v>
      </c>
      <c r="E101" s="106"/>
      <c r="F101" s="106"/>
      <c r="G101" s="106"/>
      <c r="H101" s="106"/>
      <c r="I101" s="107"/>
      <c r="J101" s="106" t="s">
        <v>101</v>
      </c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9">
        <f>'41 - SO41 - Retenční a ak...'!J30</f>
        <v>0</v>
      </c>
      <c r="AH101" s="107"/>
      <c r="AI101" s="107"/>
      <c r="AJ101" s="107"/>
      <c r="AK101" s="107"/>
      <c r="AL101" s="107"/>
      <c r="AM101" s="107"/>
      <c r="AN101" s="109">
        <f>SUM(AG101,AT101)</f>
        <v>0</v>
      </c>
      <c r="AO101" s="107"/>
      <c r="AP101" s="107"/>
      <c r="AQ101" s="110" t="s">
        <v>79</v>
      </c>
      <c r="AR101" s="104"/>
      <c r="AS101" s="111">
        <v>0</v>
      </c>
      <c r="AT101" s="112">
        <f>ROUND(SUM(AV101:AW101),2)</f>
        <v>0</v>
      </c>
      <c r="AU101" s="113">
        <f>'41 - SO41 - Retenční a ak...'!P122</f>
        <v>0</v>
      </c>
      <c r="AV101" s="112">
        <f>'41 - SO41 - Retenční a ak...'!J33</f>
        <v>0</v>
      </c>
      <c r="AW101" s="112">
        <f>'41 - SO41 - Retenční a ak...'!J34</f>
        <v>0</v>
      </c>
      <c r="AX101" s="112">
        <f>'41 - SO41 - Retenční a ak...'!J35</f>
        <v>0</v>
      </c>
      <c r="AY101" s="112">
        <f>'41 - SO41 - Retenční a ak...'!J36</f>
        <v>0</v>
      </c>
      <c r="AZ101" s="112">
        <f>'41 - SO41 - Retenční a ak...'!F33</f>
        <v>0</v>
      </c>
      <c r="BA101" s="112">
        <f>'41 - SO41 - Retenční a ak...'!F34</f>
        <v>0</v>
      </c>
      <c r="BB101" s="112">
        <f>'41 - SO41 - Retenční a ak...'!F35</f>
        <v>0</v>
      </c>
      <c r="BC101" s="112">
        <f>'41 - SO41 - Retenční a ak...'!F36</f>
        <v>0</v>
      </c>
      <c r="BD101" s="114">
        <f>'41 - SO41 - Retenční a ak...'!F37</f>
        <v>0</v>
      </c>
      <c r="BE101" s="7"/>
      <c r="BT101" s="115" t="s">
        <v>80</v>
      </c>
      <c r="BV101" s="115" t="s">
        <v>76</v>
      </c>
      <c r="BW101" s="115" t="s">
        <v>102</v>
      </c>
      <c r="BX101" s="115" t="s">
        <v>4</v>
      </c>
      <c r="CL101" s="115" t="s">
        <v>1</v>
      </c>
      <c r="CM101" s="115" t="s">
        <v>82</v>
      </c>
    </row>
    <row r="102" s="7" customFormat="1" ht="16.5" customHeight="1">
      <c r="A102" s="116" t="s">
        <v>83</v>
      </c>
      <c r="B102" s="104"/>
      <c r="C102" s="105"/>
      <c r="D102" s="106" t="s">
        <v>103</v>
      </c>
      <c r="E102" s="106"/>
      <c r="F102" s="106"/>
      <c r="G102" s="106"/>
      <c r="H102" s="106"/>
      <c r="I102" s="107"/>
      <c r="J102" s="106" t="s">
        <v>104</v>
      </c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9">
        <f>'90 - Vedlejší rozpočtové ...'!J30</f>
        <v>0</v>
      </c>
      <c r="AH102" s="107"/>
      <c r="AI102" s="107"/>
      <c r="AJ102" s="107"/>
      <c r="AK102" s="107"/>
      <c r="AL102" s="107"/>
      <c r="AM102" s="107"/>
      <c r="AN102" s="109">
        <f>SUM(AG102,AT102)</f>
        <v>0</v>
      </c>
      <c r="AO102" s="107"/>
      <c r="AP102" s="107"/>
      <c r="AQ102" s="110" t="s">
        <v>79</v>
      </c>
      <c r="AR102" s="104"/>
      <c r="AS102" s="124">
        <v>0</v>
      </c>
      <c r="AT102" s="125">
        <f>ROUND(SUM(AV102:AW102),2)</f>
        <v>0</v>
      </c>
      <c r="AU102" s="126">
        <f>'90 - Vedlejší rozpočtové ...'!P120</f>
        <v>0</v>
      </c>
      <c r="AV102" s="125">
        <f>'90 - Vedlejší rozpočtové ...'!J33</f>
        <v>0</v>
      </c>
      <c r="AW102" s="125">
        <f>'90 - Vedlejší rozpočtové ...'!J34</f>
        <v>0</v>
      </c>
      <c r="AX102" s="125">
        <f>'90 - Vedlejší rozpočtové ...'!J35</f>
        <v>0</v>
      </c>
      <c r="AY102" s="125">
        <f>'90 - Vedlejší rozpočtové ...'!J36</f>
        <v>0</v>
      </c>
      <c r="AZ102" s="125">
        <f>'90 - Vedlejší rozpočtové ...'!F33</f>
        <v>0</v>
      </c>
      <c r="BA102" s="125">
        <f>'90 - Vedlejší rozpočtové ...'!F34</f>
        <v>0</v>
      </c>
      <c r="BB102" s="125">
        <f>'90 - Vedlejší rozpočtové ...'!F35</f>
        <v>0</v>
      </c>
      <c r="BC102" s="125">
        <f>'90 - Vedlejší rozpočtové ...'!F36</f>
        <v>0</v>
      </c>
      <c r="BD102" s="127">
        <f>'90 - Vedlejší rozpočtové ...'!F37</f>
        <v>0</v>
      </c>
      <c r="BE102" s="7"/>
      <c r="BT102" s="115" t="s">
        <v>80</v>
      </c>
      <c r="BV102" s="115" t="s">
        <v>76</v>
      </c>
      <c r="BW102" s="115" t="s">
        <v>105</v>
      </c>
      <c r="BX102" s="115" t="s">
        <v>4</v>
      </c>
      <c r="CL102" s="115" t="s">
        <v>1</v>
      </c>
      <c r="CM102" s="115" t="s">
        <v>80</v>
      </c>
    </row>
    <row r="103" s="2" customFormat="1" ht="30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9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39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mergeCells count="70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21.01 - Stavební část'!C2" display="/"/>
    <hyperlink ref="A97" location="'21.02 - ZTI'!C2" display="/"/>
    <hyperlink ref="A98" location="'21.03 - Elektroinstalace'!C2" display="/"/>
    <hyperlink ref="A99" location="'24.04 - VZT'!C2" display="/"/>
    <hyperlink ref="A100" location="'31 - SO31 - Přeložka area...'!C2" display="/"/>
    <hyperlink ref="A101" location="'41 - SO41 - Retenční a ak...'!C2" display="/"/>
    <hyperlink ref="A102" location="'90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106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Rekonstrukce areálu bývalého pivovaru, II.etapa-toalety, Brno-Řečkovice</v>
      </c>
      <c r="F7" s="32"/>
      <c r="G7" s="32"/>
      <c r="H7" s="32"/>
      <c r="L7" s="22"/>
    </row>
    <row r="8" s="1" customFormat="1" ht="12" customHeight="1">
      <c r="B8" s="22"/>
      <c r="D8" s="32" t="s">
        <v>107</v>
      </c>
      <c r="L8" s="22"/>
    </row>
    <row r="9" s="2" customFormat="1" ht="16.5" customHeight="1">
      <c r="A9" s="38"/>
      <c r="B9" s="39"/>
      <c r="C9" s="38"/>
      <c r="D9" s="38"/>
      <c r="E9" s="129" t="s">
        <v>108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109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110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14. 7. 2025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tr">
        <f>IF('Rekapitulace stavby'!AN10="","",'Rekapitulace stavby'!AN10)</f>
        <v/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tr">
        <f>IF('Rekapitulace stavby'!E11="","",'Rekapitulace stavby'!E11)</f>
        <v xml:space="preserve"> </v>
      </c>
      <c r="F17" s="38"/>
      <c r="G17" s="38"/>
      <c r="H17" s="38"/>
      <c r="I17" s="32" t="s">
        <v>26</v>
      </c>
      <c r="J17" s="27" t="str">
        <f>IF('Rekapitulace stavby'!AN11="","",'Rekapitulace stavby'!AN11)</f>
        <v/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27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26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29</v>
      </c>
      <c r="E22" s="38"/>
      <c r="F22" s="38"/>
      <c r="G22" s="38"/>
      <c r="H22" s="38"/>
      <c r="I22" s="32" t="s">
        <v>25</v>
      </c>
      <c r="J22" s="27" t="str">
        <f>IF('Rekapitulace stavby'!AN16="","",'Rekapitulace stavby'!AN16)</f>
        <v/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tr">
        <f>IF('Rekapitulace stavby'!E17="","",'Rekapitulace stavby'!E17)</f>
        <v xml:space="preserve"> </v>
      </c>
      <c r="F23" s="38"/>
      <c r="G23" s="38"/>
      <c r="H23" s="38"/>
      <c r="I23" s="32" t="s">
        <v>26</v>
      </c>
      <c r="J23" s="27" t="str">
        <f>IF('Rekapitulace stavby'!AN17="","",'Rekapitulace stavby'!AN17)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31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26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32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34</v>
      </c>
      <c r="E32" s="38"/>
      <c r="F32" s="38"/>
      <c r="G32" s="38"/>
      <c r="H32" s="38"/>
      <c r="I32" s="38"/>
      <c r="J32" s="96">
        <f>ROUND(J155,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36</v>
      </c>
      <c r="G34" s="38"/>
      <c r="H34" s="38"/>
      <c r="I34" s="43" t="s">
        <v>35</v>
      </c>
      <c r="J34" s="43" t="s">
        <v>37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38</v>
      </c>
      <c r="E35" s="32" t="s">
        <v>39</v>
      </c>
      <c r="F35" s="135">
        <f>ROUND((SUM(BE155:BE1388)),  2)</f>
        <v>0</v>
      </c>
      <c r="G35" s="38"/>
      <c r="H35" s="38"/>
      <c r="I35" s="136">
        <v>0.20999999999999999</v>
      </c>
      <c r="J35" s="135">
        <f>ROUND(((SUM(BE155:BE1388))*I35),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40</v>
      </c>
      <c r="F36" s="135">
        <f>ROUND((SUM(BF155:BF1388)),  2)</f>
        <v>0</v>
      </c>
      <c r="G36" s="38"/>
      <c r="H36" s="38"/>
      <c r="I36" s="136">
        <v>0.12</v>
      </c>
      <c r="J36" s="135">
        <f>ROUND(((SUM(BF155:BF1388))*I36),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41</v>
      </c>
      <c r="F37" s="135">
        <f>ROUND((SUM(BG155:BG1388)),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42</v>
      </c>
      <c r="F38" s="135">
        <f>ROUND((SUM(BH155:BH1388)),  2)</f>
        <v>0</v>
      </c>
      <c r="G38" s="38"/>
      <c r="H38" s="38"/>
      <c r="I38" s="136">
        <v>0.12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43</v>
      </c>
      <c r="F39" s="135">
        <f>ROUND((SUM(BI155:BI1388)),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44</v>
      </c>
      <c r="E41" s="81"/>
      <c r="F41" s="81"/>
      <c r="G41" s="139" t="s">
        <v>45</v>
      </c>
      <c r="H41" s="140" t="s">
        <v>46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47</v>
      </c>
      <c r="E50" s="57"/>
      <c r="F50" s="57"/>
      <c r="G50" s="56" t="s">
        <v>48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49</v>
      </c>
      <c r="E61" s="41"/>
      <c r="F61" s="143" t="s">
        <v>50</v>
      </c>
      <c r="G61" s="58" t="s">
        <v>49</v>
      </c>
      <c r="H61" s="41"/>
      <c r="I61" s="41"/>
      <c r="J61" s="144" t="s">
        <v>50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51</v>
      </c>
      <c r="E65" s="59"/>
      <c r="F65" s="59"/>
      <c r="G65" s="56" t="s">
        <v>52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49</v>
      </c>
      <c r="E76" s="41"/>
      <c r="F76" s="143" t="s">
        <v>50</v>
      </c>
      <c r="G76" s="58" t="s">
        <v>49</v>
      </c>
      <c r="H76" s="41"/>
      <c r="I76" s="41"/>
      <c r="J76" s="144" t="s">
        <v>50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areálu bývalého pivovaru, II.etapa-toalety, Brno-Řečkovice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107</v>
      </c>
      <c r="L86" s="22"/>
    </row>
    <row r="87" s="2" customFormat="1" ht="16.5" customHeight="1">
      <c r="A87" s="38"/>
      <c r="B87" s="39"/>
      <c r="C87" s="38"/>
      <c r="D87" s="38"/>
      <c r="E87" s="129" t="s">
        <v>108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21.01 - Stavební část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 xml:space="preserve"> </v>
      </c>
      <c r="G91" s="38"/>
      <c r="H91" s="38"/>
      <c r="I91" s="32" t="s">
        <v>22</v>
      </c>
      <c r="J91" s="69" t="str">
        <f>IF(J14="","",J14)</f>
        <v>14. 7. 2025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38"/>
      <c r="E93" s="38"/>
      <c r="F93" s="27" t="str">
        <f>E17</f>
        <v xml:space="preserve"> </v>
      </c>
      <c r="G93" s="38"/>
      <c r="H93" s="38"/>
      <c r="I93" s="32" t="s">
        <v>29</v>
      </c>
      <c r="J93" s="36" t="str">
        <f>E23</f>
        <v xml:space="preserve"> 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38"/>
      <c r="E94" s="38"/>
      <c r="F94" s="27" t="str">
        <f>IF(E20="","",E20)</f>
        <v>Vyplň údaj</v>
      </c>
      <c r="G94" s="38"/>
      <c r="H94" s="38"/>
      <c r="I94" s="32" t="s">
        <v>31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112</v>
      </c>
      <c r="D96" s="137"/>
      <c r="E96" s="137"/>
      <c r="F96" s="137"/>
      <c r="G96" s="137"/>
      <c r="H96" s="137"/>
      <c r="I96" s="137"/>
      <c r="J96" s="146" t="s">
        <v>113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114</v>
      </c>
      <c r="D98" s="38"/>
      <c r="E98" s="38"/>
      <c r="F98" s="38"/>
      <c r="G98" s="38"/>
      <c r="H98" s="38"/>
      <c r="I98" s="38"/>
      <c r="J98" s="96">
        <f>J155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115</v>
      </c>
    </row>
    <row r="99" s="9" customFormat="1" ht="24.96" customHeight="1">
      <c r="A99" s="9"/>
      <c r="B99" s="148"/>
      <c r="C99" s="9"/>
      <c r="D99" s="149" t="s">
        <v>116</v>
      </c>
      <c r="E99" s="150"/>
      <c r="F99" s="150"/>
      <c r="G99" s="150"/>
      <c r="H99" s="150"/>
      <c r="I99" s="150"/>
      <c r="J99" s="151">
        <f>J156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117</v>
      </c>
      <c r="E100" s="154"/>
      <c r="F100" s="154"/>
      <c r="G100" s="154"/>
      <c r="H100" s="154"/>
      <c r="I100" s="154"/>
      <c r="J100" s="155">
        <f>J157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118</v>
      </c>
      <c r="E101" s="154"/>
      <c r="F101" s="154"/>
      <c r="G101" s="154"/>
      <c r="H101" s="154"/>
      <c r="I101" s="154"/>
      <c r="J101" s="155">
        <f>J231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119</v>
      </c>
      <c r="E102" s="154"/>
      <c r="F102" s="154"/>
      <c r="G102" s="154"/>
      <c r="H102" s="154"/>
      <c r="I102" s="154"/>
      <c r="J102" s="155">
        <f>J265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120</v>
      </c>
      <c r="E103" s="154"/>
      <c r="F103" s="154"/>
      <c r="G103" s="154"/>
      <c r="H103" s="154"/>
      <c r="I103" s="154"/>
      <c r="J103" s="155">
        <f>J273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121</v>
      </c>
      <c r="E104" s="154"/>
      <c r="F104" s="154"/>
      <c r="G104" s="154"/>
      <c r="H104" s="154"/>
      <c r="I104" s="154"/>
      <c r="J104" s="155">
        <f>J285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122</v>
      </c>
      <c r="E105" s="154"/>
      <c r="F105" s="154"/>
      <c r="G105" s="154"/>
      <c r="H105" s="154"/>
      <c r="I105" s="154"/>
      <c r="J105" s="155">
        <f>J361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123</v>
      </c>
      <c r="E106" s="154"/>
      <c r="F106" s="154"/>
      <c r="G106" s="154"/>
      <c r="H106" s="154"/>
      <c r="I106" s="154"/>
      <c r="J106" s="155">
        <f>J374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124</v>
      </c>
      <c r="E107" s="154"/>
      <c r="F107" s="154"/>
      <c r="G107" s="154"/>
      <c r="H107" s="154"/>
      <c r="I107" s="154"/>
      <c r="J107" s="155">
        <f>J433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125</v>
      </c>
      <c r="E108" s="154"/>
      <c r="F108" s="154"/>
      <c r="G108" s="154"/>
      <c r="H108" s="154"/>
      <c r="I108" s="154"/>
      <c r="J108" s="155">
        <f>J476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2"/>
      <c r="C109" s="10"/>
      <c r="D109" s="153" t="s">
        <v>126</v>
      </c>
      <c r="E109" s="154"/>
      <c r="F109" s="154"/>
      <c r="G109" s="154"/>
      <c r="H109" s="154"/>
      <c r="I109" s="154"/>
      <c r="J109" s="155">
        <f>J495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2"/>
      <c r="C110" s="10"/>
      <c r="D110" s="153" t="s">
        <v>127</v>
      </c>
      <c r="E110" s="154"/>
      <c r="F110" s="154"/>
      <c r="G110" s="154"/>
      <c r="H110" s="154"/>
      <c r="I110" s="154"/>
      <c r="J110" s="155">
        <f>J537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2"/>
      <c r="C111" s="10"/>
      <c r="D111" s="153" t="s">
        <v>128</v>
      </c>
      <c r="E111" s="154"/>
      <c r="F111" s="154"/>
      <c r="G111" s="154"/>
      <c r="H111" s="154"/>
      <c r="I111" s="154"/>
      <c r="J111" s="155">
        <f>J576</f>
        <v>0</v>
      </c>
      <c r="K111" s="10"/>
      <c r="L111" s="15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2"/>
      <c r="C112" s="10"/>
      <c r="D112" s="153" t="s">
        <v>129</v>
      </c>
      <c r="E112" s="154"/>
      <c r="F112" s="154"/>
      <c r="G112" s="154"/>
      <c r="H112" s="154"/>
      <c r="I112" s="154"/>
      <c r="J112" s="155">
        <f>J620</f>
        <v>0</v>
      </c>
      <c r="K112" s="10"/>
      <c r="L112" s="15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2"/>
      <c r="C113" s="10"/>
      <c r="D113" s="153" t="s">
        <v>130</v>
      </c>
      <c r="E113" s="154"/>
      <c r="F113" s="154"/>
      <c r="G113" s="154"/>
      <c r="H113" s="154"/>
      <c r="I113" s="154"/>
      <c r="J113" s="155">
        <f>J647</f>
        <v>0</v>
      </c>
      <c r="K113" s="10"/>
      <c r="L113" s="15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2"/>
      <c r="C114" s="10"/>
      <c r="D114" s="153" t="s">
        <v>131</v>
      </c>
      <c r="E114" s="154"/>
      <c r="F114" s="154"/>
      <c r="G114" s="154"/>
      <c r="H114" s="154"/>
      <c r="I114" s="154"/>
      <c r="J114" s="155">
        <f>J687</f>
        <v>0</v>
      </c>
      <c r="K114" s="10"/>
      <c r="L114" s="15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2"/>
      <c r="C115" s="10"/>
      <c r="D115" s="153" t="s">
        <v>132</v>
      </c>
      <c r="E115" s="154"/>
      <c r="F115" s="154"/>
      <c r="G115" s="154"/>
      <c r="H115" s="154"/>
      <c r="I115" s="154"/>
      <c r="J115" s="155">
        <f>J729</f>
        <v>0</v>
      </c>
      <c r="K115" s="10"/>
      <c r="L115" s="15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2"/>
      <c r="C116" s="10"/>
      <c r="D116" s="153" t="s">
        <v>133</v>
      </c>
      <c r="E116" s="154"/>
      <c r="F116" s="154"/>
      <c r="G116" s="154"/>
      <c r="H116" s="154"/>
      <c r="I116" s="154"/>
      <c r="J116" s="155">
        <f>J737</f>
        <v>0</v>
      </c>
      <c r="K116" s="10"/>
      <c r="L116" s="15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48"/>
      <c r="C117" s="9"/>
      <c r="D117" s="149" t="s">
        <v>134</v>
      </c>
      <c r="E117" s="150"/>
      <c r="F117" s="150"/>
      <c r="G117" s="150"/>
      <c r="H117" s="150"/>
      <c r="I117" s="150"/>
      <c r="J117" s="151">
        <f>J739</f>
        <v>0</v>
      </c>
      <c r="K117" s="9"/>
      <c r="L117" s="148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52"/>
      <c r="C118" s="10"/>
      <c r="D118" s="153" t="s">
        <v>135</v>
      </c>
      <c r="E118" s="154"/>
      <c r="F118" s="154"/>
      <c r="G118" s="154"/>
      <c r="H118" s="154"/>
      <c r="I118" s="154"/>
      <c r="J118" s="155">
        <f>J740</f>
        <v>0</v>
      </c>
      <c r="K118" s="10"/>
      <c r="L118" s="15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52"/>
      <c r="C119" s="10"/>
      <c r="D119" s="153" t="s">
        <v>136</v>
      </c>
      <c r="E119" s="154"/>
      <c r="F119" s="154"/>
      <c r="G119" s="154"/>
      <c r="H119" s="154"/>
      <c r="I119" s="154"/>
      <c r="J119" s="155">
        <f>J810</f>
        <v>0</v>
      </c>
      <c r="K119" s="10"/>
      <c r="L119" s="152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52"/>
      <c r="C120" s="10"/>
      <c r="D120" s="153" t="s">
        <v>137</v>
      </c>
      <c r="E120" s="154"/>
      <c r="F120" s="154"/>
      <c r="G120" s="154"/>
      <c r="H120" s="154"/>
      <c r="I120" s="154"/>
      <c r="J120" s="155">
        <f>J873</f>
        <v>0</v>
      </c>
      <c r="K120" s="10"/>
      <c r="L120" s="152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52"/>
      <c r="C121" s="10"/>
      <c r="D121" s="153" t="s">
        <v>138</v>
      </c>
      <c r="E121" s="154"/>
      <c r="F121" s="154"/>
      <c r="G121" s="154"/>
      <c r="H121" s="154"/>
      <c r="I121" s="154"/>
      <c r="J121" s="155">
        <f>J914</f>
        <v>0</v>
      </c>
      <c r="K121" s="10"/>
      <c r="L121" s="152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52"/>
      <c r="C122" s="10"/>
      <c r="D122" s="153" t="s">
        <v>139</v>
      </c>
      <c r="E122" s="154"/>
      <c r="F122" s="154"/>
      <c r="G122" s="154"/>
      <c r="H122" s="154"/>
      <c r="I122" s="154"/>
      <c r="J122" s="155">
        <f>J919</f>
        <v>0</v>
      </c>
      <c r="K122" s="10"/>
      <c r="L122" s="152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52"/>
      <c r="C123" s="10"/>
      <c r="D123" s="153" t="s">
        <v>140</v>
      </c>
      <c r="E123" s="154"/>
      <c r="F123" s="154"/>
      <c r="G123" s="154"/>
      <c r="H123" s="154"/>
      <c r="I123" s="154"/>
      <c r="J123" s="155">
        <f>J925</f>
        <v>0</v>
      </c>
      <c r="K123" s="10"/>
      <c r="L123" s="152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52"/>
      <c r="C124" s="10"/>
      <c r="D124" s="153" t="s">
        <v>141</v>
      </c>
      <c r="E124" s="154"/>
      <c r="F124" s="154"/>
      <c r="G124" s="154"/>
      <c r="H124" s="154"/>
      <c r="I124" s="154"/>
      <c r="J124" s="155">
        <f>J983</f>
        <v>0</v>
      </c>
      <c r="K124" s="10"/>
      <c r="L124" s="152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52"/>
      <c r="C125" s="10"/>
      <c r="D125" s="153" t="s">
        <v>142</v>
      </c>
      <c r="E125" s="154"/>
      <c r="F125" s="154"/>
      <c r="G125" s="154"/>
      <c r="H125" s="154"/>
      <c r="I125" s="154"/>
      <c r="J125" s="155">
        <f>J1015</f>
        <v>0</v>
      </c>
      <c r="K125" s="10"/>
      <c r="L125" s="152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52"/>
      <c r="C126" s="10"/>
      <c r="D126" s="153" t="s">
        <v>143</v>
      </c>
      <c r="E126" s="154"/>
      <c r="F126" s="154"/>
      <c r="G126" s="154"/>
      <c r="H126" s="154"/>
      <c r="I126" s="154"/>
      <c r="J126" s="155">
        <f>J1066</f>
        <v>0</v>
      </c>
      <c r="K126" s="10"/>
      <c r="L126" s="152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52"/>
      <c r="C127" s="10"/>
      <c r="D127" s="153" t="s">
        <v>144</v>
      </c>
      <c r="E127" s="154"/>
      <c r="F127" s="154"/>
      <c r="G127" s="154"/>
      <c r="H127" s="154"/>
      <c r="I127" s="154"/>
      <c r="J127" s="155">
        <f>J1131</f>
        <v>0</v>
      </c>
      <c r="K127" s="10"/>
      <c r="L127" s="152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52"/>
      <c r="C128" s="10"/>
      <c r="D128" s="153" t="s">
        <v>145</v>
      </c>
      <c r="E128" s="154"/>
      <c r="F128" s="154"/>
      <c r="G128" s="154"/>
      <c r="H128" s="154"/>
      <c r="I128" s="154"/>
      <c r="J128" s="155">
        <f>J1271</f>
        <v>0</v>
      </c>
      <c r="K128" s="10"/>
      <c r="L128" s="152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52"/>
      <c r="C129" s="10"/>
      <c r="D129" s="153" t="s">
        <v>146</v>
      </c>
      <c r="E129" s="154"/>
      <c r="F129" s="154"/>
      <c r="G129" s="154"/>
      <c r="H129" s="154"/>
      <c r="I129" s="154"/>
      <c r="J129" s="155">
        <f>J1279</f>
        <v>0</v>
      </c>
      <c r="K129" s="10"/>
      <c r="L129" s="152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52"/>
      <c r="C130" s="10"/>
      <c r="D130" s="153" t="s">
        <v>147</v>
      </c>
      <c r="E130" s="154"/>
      <c r="F130" s="154"/>
      <c r="G130" s="154"/>
      <c r="H130" s="154"/>
      <c r="I130" s="154"/>
      <c r="J130" s="155">
        <f>J1297</f>
        <v>0</v>
      </c>
      <c r="K130" s="10"/>
      <c r="L130" s="152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52"/>
      <c r="C131" s="10"/>
      <c r="D131" s="153" t="s">
        <v>148</v>
      </c>
      <c r="E131" s="154"/>
      <c r="F131" s="154"/>
      <c r="G131" s="154"/>
      <c r="H131" s="154"/>
      <c r="I131" s="154"/>
      <c r="J131" s="155">
        <f>J1320</f>
        <v>0</v>
      </c>
      <c r="K131" s="10"/>
      <c r="L131" s="152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52"/>
      <c r="C132" s="10"/>
      <c r="D132" s="153" t="s">
        <v>149</v>
      </c>
      <c r="E132" s="154"/>
      <c r="F132" s="154"/>
      <c r="G132" s="154"/>
      <c r="H132" s="154"/>
      <c r="I132" s="154"/>
      <c r="J132" s="155">
        <f>J1359</f>
        <v>0</v>
      </c>
      <c r="K132" s="10"/>
      <c r="L132" s="152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52"/>
      <c r="C133" s="10"/>
      <c r="D133" s="153" t="s">
        <v>150</v>
      </c>
      <c r="E133" s="154"/>
      <c r="F133" s="154"/>
      <c r="G133" s="154"/>
      <c r="H133" s="154"/>
      <c r="I133" s="154"/>
      <c r="J133" s="155">
        <f>J1379</f>
        <v>0</v>
      </c>
      <c r="K133" s="10"/>
      <c r="L133" s="152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2" customFormat="1" ht="21.84" customHeight="1">
      <c r="A134" s="38"/>
      <c r="B134" s="39"/>
      <c r="C134" s="38"/>
      <c r="D134" s="38"/>
      <c r="E134" s="38"/>
      <c r="F134" s="38"/>
      <c r="G134" s="38"/>
      <c r="H134" s="38"/>
      <c r="I134" s="38"/>
      <c r="J134" s="38"/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9" s="2" customFormat="1" ht="6.96" customHeight="1">
      <c r="A139" s="38"/>
      <c r="B139" s="62"/>
      <c r="C139" s="63"/>
      <c r="D139" s="63"/>
      <c r="E139" s="63"/>
      <c r="F139" s="63"/>
      <c r="G139" s="63"/>
      <c r="H139" s="63"/>
      <c r="I139" s="63"/>
      <c r="J139" s="63"/>
      <c r="K139" s="63"/>
      <c r="L139" s="55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24.96" customHeight="1">
      <c r="A140" s="38"/>
      <c r="B140" s="39"/>
      <c r="C140" s="23" t="s">
        <v>151</v>
      </c>
      <c r="D140" s="38"/>
      <c r="E140" s="38"/>
      <c r="F140" s="38"/>
      <c r="G140" s="38"/>
      <c r="H140" s="38"/>
      <c r="I140" s="38"/>
      <c r="J140" s="38"/>
      <c r="K140" s="38"/>
      <c r="L140" s="55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38"/>
      <c r="D141" s="38"/>
      <c r="E141" s="38"/>
      <c r="F141" s="38"/>
      <c r="G141" s="38"/>
      <c r="H141" s="38"/>
      <c r="I141" s="38"/>
      <c r="J141" s="38"/>
      <c r="K141" s="38"/>
      <c r="L141" s="55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16</v>
      </c>
      <c r="D142" s="38"/>
      <c r="E142" s="38"/>
      <c r="F142" s="38"/>
      <c r="G142" s="38"/>
      <c r="H142" s="38"/>
      <c r="I142" s="38"/>
      <c r="J142" s="38"/>
      <c r="K142" s="38"/>
      <c r="L142" s="55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26.25" customHeight="1">
      <c r="A143" s="38"/>
      <c r="B143" s="39"/>
      <c r="C143" s="38"/>
      <c r="D143" s="38"/>
      <c r="E143" s="129" t="str">
        <f>E7</f>
        <v>Rekonstrukce areálu bývalého pivovaru, II.etapa-toalety, Brno-Řečkovice</v>
      </c>
      <c r="F143" s="32"/>
      <c r="G143" s="32"/>
      <c r="H143" s="32"/>
      <c r="I143" s="38"/>
      <c r="J143" s="38"/>
      <c r="K143" s="38"/>
      <c r="L143" s="55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1" customFormat="1" ht="12" customHeight="1">
      <c r="B144" s="22"/>
      <c r="C144" s="32" t="s">
        <v>107</v>
      </c>
      <c r="L144" s="22"/>
    </row>
    <row r="145" s="2" customFormat="1" ht="16.5" customHeight="1">
      <c r="A145" s="38"/>
      <c r="B145" s="39"/>
      <c r="C145" s="38"/>
      <c r="D145" s="38"/>
      <c r="E145" s="129" t="s">
        <v>108</v>
      </c>
      <c r="F145" s="38"/>
      <c r="G145" s="38"/>
      <c r="H145" s="38"/>
      <c r="I145" s="38"/>
      <c r="J145" s="38"/>
      <c r="K145" s="38"/>
      <c r="L145" s="55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2" customHeight="1">
      <c r="A146" s="38"/>
      <c r="B146" s="39"/>
      <c r="C146" s="32" t="s">
        <v>109</v>
      </c>
      <c r="D146" s="38"/>
      <c r="E146" s="38"/>
      <c r="F146" s="38"/>
      <c r="G146" s="38"/>
      <c r="H146" s="38"/>
      <c r="I146" s="38"/>
      <c r="J146" s="38"/>
      <c r="K146" s="38"/>
      <c r="L146" s="55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6.5" customHeight="1">
      <c r="A147" s="38"/>
      <c r="B147" s="39"/>
      <c r="C147" s="38"/>
      <c r="D147" s="38"/>
      <c r="E147" s="67" t="str">
        <f>E11</f>
        <v>21.01 - Stavební část</v>
      </c>
      <c r="F147" s="38"/>
      <c r="G147" s="38"/>
      <c r="H147" s="38"/>
      <c r="I147" s="38"/>
      <c r="J147" s="38"/>
      <c r="K147" s="38"/>
      <c r="L147" s="55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6.96" customHeight="1">
      <c r="A148" s="38"/>
      <c r="B148" s="39"/>
      <c r="C148" s="38"/>
      <c r="D148" s="38"/>
      <c r="E148" s="38"/>
      <c r="F148" s="38"/>
      <c r="G148" s="38"/>
      <c r="H148" s="38"/>
      <c r="I148" s="38"/>
      <c r="J148" s="38"/>
      <c r="K148" s="38"/>
      <c r="L148" s="55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2" customHeight="1">
      <c r="A149" s="38"/>
      <c r="B149" s="39"/>
      <c r="C149" s="32" t="s">
        <v>20</v>
      </c>
      <c r="D149" s="38"/>
      <c r="E149" s="38"/>
      <c r="F149" s="27" t="str">
        <f>F14</f>
        <v xml:space="preserve"> </v>
      </c>
      <c r="G149" s="38"/>
      <c r="H149" s="38"/>
      <c r="I149" s="32" t="s">
        <v>22</v>
      </c>
      <c r="J149" s="69" t="str">
        <f>IF(J14="","",J14)</f>
        <v>14. 7. 2025</v>
      </c>
      <c r="K149" s="38"/>
      <c r="L149" s="55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2" customFormat="1" ht="6.96" customHeight="1">
      <c r="A150" s="38"/>
      <c r="B150" s="39"/>
      <c r="C150" s="38"/>
      <c r="D150" s="38"/>
      <c r="E150" s="38"/>
      <c r="F150" s="38"/>
      <c r="G150" s="38"/>
      <c r="H150" s="38"/>
      <c r="I150" s="38"/>
      <c r="J150" s="38"/>
      <c r="K150" s="38"/>
      <c r="L150" s="55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="2" customFormat="1" ht="15.15" customHeight="1">
      <c r="A151" s="38"/>
      <c r="B151" s="39"/>
      <c r="C151" s="32" t="s">
        <v>24</v>
      </c>
      <c r="D151" s="38"/>
      <c r="E151" s="38"/>
      <c r="F151" s="27" t="str">
        <f>E17</f>
        <v xml:space="preserve"> </v>
      </c>
      <c r="G151" s="38"/>
      <c r="H151" s="38"/>
      <c r="I151" s="32" t="s">
        <v>29</v>
      </c>
      <c r="J151" s="36" t="str">
        <f>E23</f>
        <v xml:space="preserve"> </v>
      </c>
      <c r="K151" s="38"/>
      <c r="L151" s="55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="2" customFormat="1" ht="15.15" customHeight="1">
      <c r="A152" s="38"/>
      <c r="B152" s="39"/>
      <c r="C152" s="32" t="s">
        <v>27</v>
      </c>
      <c r="D152" s="38"/>
      <c r="E152" s="38"/>
      <c r="F152" s="27" t="str">
        <f>IF(E20="","",E20)</f>
        <v>Vyplň údaj</v>
      </c>
      <c r="G152" s="38"/>
      <c r="H152" s="38"/>
      <c r="I152" s="32" t="s">
        <v>31</v>
      </c>
      <c r="J152" s="36" t="str">
        <f>E26</f>
        <v xml:space="preserve"> </v>
      </c>
      <c r="K152" s="38"/>
      <c r="L152" s="55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  <row r="153" s="2" customFormat="1" ht="10.32" customHeight="1">
      <c r="A153" s="38"/>
      <c r="B153" s="39"/>
      <c r="C153" s="38"/>
      <c r="D153" s="38"/>
      <c r="E153" s="38"/>
      <c r="F153" s="38"/>
      <c r="G153" s="38"/>
      <c r="H153" s="38"/>
      <c r="I153" s="38"/>
      <c r="J153" s="38"/>
      <c r="K153" s="38"/>
      <c r="L153" s="55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  <row r="154" s="11" customFormat="1" ht="29.28" customHeight="1">
      <c r="A154" s="156"/>
      <c r="B154" s="157"/>
      <c r="C154" s="158" t="s">
        <v>152</v>
      </c>
      <c r="D154" s="159" t="s">
        <v>59</v>
      </c>
      <c r="E154" s="159" t="s">
        <v>55</v>
      </c>
      <c r="F154" s="159" t="s">
        <v>56</v>
      </c>
      <c r="G154" s="159" t="s">
        <v>153</v>
      </c>
      <c r="H154" s="159" t="s">
        <v>154</v>
      </c>
      <c r="I154" s="159" t="s">
        <v>155</v>
      </c>
      <c r="J154" s="159" t="s">
        <v>113</v>
      </c>
      <c r="K154" s="160" t="s">
        <v>156</v>
      </c>
      <c r="L154" s="161"/>
      <c r="M154" s="86" t="s">
        <v>1</v>
      </c>
      <c r="N154" s="87" t="s">
        <v>38</v>
      </c>
      <c r="O154" s="87" t="s">
        <v>157</v>
      </c>
      <c r="P154" s="87" t="s">
        <v>158</v>
      </c>
      <c r="Q154" s="87" t="s">
        <v>159</v>
      </c>
      <c r="R154" s="87" t="s">
        <v>160</v>
      </c>
      <c r="S154" s="87" t="s">
        <v>161</v>
      </c>
      <c r="T154" s="88" t="s">
        <v>162</v>
      </c>
      <c r="U154" s="156"/>
      <c r="V154" s="156"/>
      <c r="W154" s="156"/>
      <c r="X154" s="156"/>
      <c r="Y154" s="156"/>
      <c r="Z154" s="156"/>
      <c r="AA154" s="156"/>
      <c r="AB154" s="156"/>
      <c r="AC154" s="156"/>
      <c r="AD154" s="156"/>
      <c r="AE154" s="156"/>
    </row>
    <row r="155" s="2" customFormat="1" ht="22.8" customHeight="1">
      <c r="A155" s="38"/>
      <c r="B155" s="39"/>
      <c r="C155" s="93" t="s">
        <v>163</v>
      </c>
      <c r="D155" s="38"/>
      <c r="E155" s="38"/>
      <c r="F155" s="38"/>
      <c r="G155" s="38"/>
      <c r="H155" s="38"/>
      <c r="I155" s="38"/>
      <c r="J155" s="162">
        <f>BK155</f>
        <v>0</v>
      </c>
      <c r="K155" s="38"/>
      <c r="L155" s="39"/>
      <c r="M155" s="89"/>
      <c r="N155" s="73"/>
      <c r="O155" s="90"/>
      <c r="P155" s="163">
        <f>P156+P739</f>
        <v>0</v>
      </c>
      <c r="Q155" s="90"/>
      <c r="R155" s="163">
        <f>R156+R739</f>
        <v>828.70493266000005</v>
      </c>
      <c r="S155" s="90"/>
      <c r="T155" s="164">
        <f>T156+T739</f>
        <v>242.76528858999998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73</v>
      </c>
      <c r="AU155" s="19" t="s">
        <v>115</v>
      </c>
      <c r="BK155" s="165">
        <f>BK156+BK739</f>
        <v>0</v>
      </c>
    </row>
    <row r="156" s="12" customFormat="1" ht="25.92" customHeight="1">
      <c r="A156" s="12"/>
      <c r="B156" s="166"/>
      <c r="C156" s="12"/>
      <c r="D156" s="167" t="s">
        <v>73</v>
      </c>
      <c r="E156" s="168" t="s">
        <v>164</v>
      </c>
      <c r="F156" s="168" t="s">
        <v>165</v>
      </c>
      <c r="G156" s="12"/>
      <c r="H156" s="12"/>
      <c r="I156" s="169"/>
      <c r="J156" s="170">
        <f>BK156</f>
        <v>0</v>
      </c>
      <c r="K156" s="12"/>
      <c r="L156" s="166"/>
      <c r="M156" s="171"/>
      <c r="N156" s="172"/>
      <c r="O156" s="172"/>
      <c r="P156" s="173">
        <f>P157+P231+P265+P273+P285+P361+P374+P433+P476+P495+P537+P576+P620+P647+P687+P729+P737</f>
        <v>0</v>
      </c>
      <c r="Q156" s="172"/>
      <c r="R156" s="173">
        <f>R157+R231+R265+R273+R285+R361+R374+R433+R476+R495+R537+R576+R620+R647+R687+R729+R737</f>
        <v>787.70287035000001</v>
      </c>
      <c r="S156" s="172"/>
      <c r="T156" s="174">
        <f>T157+T231+T265+T273+T285+T361+T374+T433+T476+T495+T537+T576+T620+T647+T687+T729+T737</f>
        <v>242.76528858999998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7" t="s">
        <v>80</v>
      </c>
      <c r="AT156" s="175" t="s">
        <v>73</v>
      </c>
      <c r="AU156" s="175" t="s">
        <v>74</v>
      </c>
      <c r="AY156" s="167" t="s">
        <v>166</v>
      </c>
      <c r="BK156" s="176">
        <f>BK157+BK231+BK265+BK273+BK285+BK361+BK374+BK433+BK476+BK495+BK537+BK576+BK620+BK647+BK687+BK729+BK737</f>
        <v>0</v>
      </c>
    </row>
    <row r="157" s="12" customFormat="1" ht="22.8" customHeight="1">
      <c r="A157" s="12"/>
      <c r="B157" s="166"/>
      <c r="C157" s="12"/>
      <c r="D157" s="167" t="s">
        <v>73</v>
      </c>
      <c r="E157" s="177" t="s">
        <v>80</v>
      </c>
      <c r="F157" s="177" t="s">
        <v>167</v>
      </c>
      <c r="G157" s="12"/>
      <c r="H157" s="12"/>
      <c r="I157" s="169"/>
      <c r="J157" s="178">
        <f>BK157</f>
        <v>0</v>
      </c>
      <c r="K157" s="12"/>
      <c r="L157" s="166"/>
      <c r="M157" s="171"/>
      <c r="N157" s="172"/>
      <c r="O157" s="172"/>
      <c r="P157" s="173">
        <f>SUM(P158:P230)</f>
        <v>0</v>
      </c>
      <c r="Q157" s="172"/>
      <c r="R157" s="173">
        <f>SUM(R158:R230)</f>
        <v>197.03735</v>
      </c>
      <c r="S157" s="172"/>
      <c r="T157" s="174">
        <f>SUM(T158:T230)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7" t="s">
        <v>80</v>
      </c>
      <c r="AT157" s="175" t="s">
        <v>73</v>
      </c>
      <c r="AU157" s="175" t="s">
        <v>80</v>
      </c>
      <c r="AY157" s="167" t="s">
        <v>166</v>
      </c>
      <c r="BK157" s="176">
        <f>SUM(BK158:BK230)</f>
        <v>0</v>
      </c>
    </row>
    <row r="158" s="2" customFormat="1" ht="33" customHeight="1">
      <c r="A158" s="38"/>
      <c r="B158" s="179"/>
      <c r="C158" s="180" t="s">
        <v>80</v>
      </c>
      <c r="D158" s="180" t="s">
        <v>168</v>
      </c>
      <c r="E158" s="181" t="s">
        <v>169</v>
      </c>
      <c r="F158" s="182" t="s">
        <v>170</v>
      </c>
      <c r="G158" s="183" t="s">
        <v>171</v>
      </c>
      <c r="H158" s="184">
        <v>11.9</v>
      </c>
      <c r="I158" s="185"/>
      <c r="J158" s="186">
        <f>ROUND(I158*H158,2)</f>
        <v>0</v>
      </c>
      <c r="K158" s="182" t="s">
        <v>172</v>
      </c>
      <c r="L158" s="39"/>
      <c r="M158" s="187" t="s">
        <v>1</v>
      </c>
      <c r="N158" s="188" t="s">
        <v>39</v>
      </c>
      <c r="O158" s="77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173</v>
      </c>
      <c r="AT158" s="191" t="s">
        <v>168</v>
      </c>
      <c r="AU158" s="191" t="s">
        <v>82</v>
      </c>
      <c r="AY158" s="19" t="s">
        <v>166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80</v>
      </c>
      <c r="BK158" s="192">
        <f>ROUND(I158*H158,2)</f>
        <v>0</v>
      </c>
      <c r="BL158" s="19" t="s">
        <v>173</v>
      </c>
      <c r="BM158" s="191" t="s">
        <v>174</v>
      </c>
    </row>
    <row r="159" s="13" customFormat="1">
      <c r="A159" s="13"/>
      <c r="B159" s="193"/>
      <c r="C159" s="13"/>
      <c r="D159" s="194" t="s">
        <v>175</v>
      </c>
      <c r="E159" s="195" t="s">
        <v>1</v>
      </c>
      <c r="F159" s="196" t="s">
        <v>176</v>
      </c>
      <c r="G159" s="13"/>
      <c r="H159" s="195" t="s">
        <v>1</v>
      </c>
      <c r="I159" s="197"/>
      <c r="J159" s="13"/>
      <c r="K159" s="13"/>
      <c r="L159" s="193"/>
      <c r="M159" s="198"/>
      <c r="N159" s="199"/>
      <c r="O159" s="199"/>
      <c r="P159" s="199"/>
      <c r="Q159" s="199"/>
      <c r="R159" s="199"/>
      <c r="S159" s="199"/>
      <c r="T159" s="20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5" t="s">
        <v>175</v>
      </c>
      <c r="AU159" s="195" t="s">
        <v>82</v>
      </c>
      <c r="AV159" s="13" t="s">
        <v>80</v>
      </c>
      <c r="AW159" s="13" t="s">
        <v>30</v>
      </c>
      <c r="AX159" s="13" t="s">
        <v>74</v>
      </c>
      <c r="AY159" s="195" t="s">
        <v>166</v>
      </c>
    </row>
    <row r="160" s="14" customFormat="1">
      <c r="A160" s="14"/>
      <c r="B160" s="201"/>
      <c r="C160" s="14"/>
      <c r="D160" s="194" t="s">
        <v>175</v>
      </c>
      <c r="E160" s="202" t="s">
        <v>1</v>
      </c>
      <c r="F160" s="203" t="s">
        <v>177</v>
      </c>
      <c r="G160" s="14"/>
      <c r="H160" s="204">
        <v>10.4</v>
      </c>
      <c r="I160" s="205"/>
      <c r="J160" s="14"/>
      <c r="K160" s="14"/>
      <c r="L160" s="201"/>
      <c r="M160" s="206"/>
      <c r="N160" s="207"/>
      <c r="O160" s="207"/>
      <c r="P160" s="207"/>
      <c r="Q160" s="207"/>
      <c r="R160" s="207"/>
      <c r="S160" s="207"/>
      <c r="T160" s="20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2" t="s">
        <v>175</v>
      </c>
      <c r="AU160" s="202" t="s">
        <v>82</v>
      </c>
      <c r="AV160" s="14" t="s">
        <v>82</v>
      </c>
      <c r="AW160" s="14" t="s">
        <v>30</v>
      </c>
      <c r="AX160" s="14" t="s">
        <v>74</v>
      </c>
      <c r="AY160" s="202" t="s">
        <v>166</v>
      </c>
    </row>
    <row r="161" s="13" customFormat="1">
      <c r="A161" s="13"/>
      <c r="B161" s="193"/>
      <c r="C161" s="13"/>
      <c r="D161" s="194" t="s">
        <v>175</v>
      </c>
      <c r="E161" s="195" t="s">
        <v>1</v>
      </c>
      <c r="F161" s="196" t="s">
        <v>178</v>
      </c>
      <c r="G161" s="13"/>
      <c r="H161" s="195" t="s">
        <v>1</v>
      </c>
      <c r="I161" s="197"/>
      <c r="J161" s="13"/>
      <c r="K161" s="13"/>
      <c r="L161" s="193"/>
      <c r="M161" s="198"/>
      <c r="N161" s="199"/>
      <c r="O161" s="199"/>
      <c r="P161" s="199"/>
      <c r="Q161" s="199"/>
      <c r="R161" s="199"/>
      <c r="S161" s="199"/>
      <c r="T161" s="20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5" t="s">
        <v>175</v>
      </c>
      <c r="AU161" s="195" t="s">
        <v>82</v>
      </c>
      <c r="AV161" s="13" t="s">
        <v>80</v>
      </c>
      <c r="AW161" s="13" t="s">
        <v>30</v>
      </c>
      <c r="AX161" s="13" t="s">
        <v>74</v>
      </c>
      <c r="AY161" s="195" t="s">
        <v>166</v>
      </c>
    </row>
    <row r="162" s="14" customFormat="1">
      <c r="A162" s="14"/>
      <c r="B162" s="201"/>
      <c r="C162" s="14"/>
      <c r="D162" s="194" t="s">
        <v>175</v>
      </c>
      <c r="E162" s="202" t="s">
        <v>1</v>
      </c>
      <c r="F162" s="203" t="s">
        <v>179</v>
      </c>
      <c r="G162" s="14"/>
      <c r="H162" s="204">
        <v>1.5</v>
      </c>
      <c r="I162" s="205"/>
      <c r="J162" s="14"/>
      <c r="K162" s="14"/>
      <c r="L162" s="201"/>
      <c r="M162" s="206"/>
      <c r="N162" s="207"/>
      <c r="O162" s="207"/>
      <c r="P162" s="207"/>
      <c r="Q162" s="207"/>
      <c r="R162" s="207"/>
      <c r="S162" s="207"/>
      <c r="T162" s="20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2" t="s">
        <v>175</v>
      </c>
      <c r="AU162" s="202" t="s">
        <v>82</v>
      </c>
      <c r="AV162" s="14" t="s">
        <v>82</v>
      </c>
      <c r="AW162" s="14" t="s">
        <v>30</v>
      </c>
      <c r="AX162" s="14" t="s">
        <v>74</v>
      </c>
      <c r="AY162" s="202" t="s">
        <v>166</v>
      </c>
    </row>
    <row r="163" s="15" customFormat="1">
      <c r="A163" s="15"/>
      <c r="B163" s="209"/>
      <c r="C163" s="15"/>
      <c r="D163" s="194" t="s">
        <v>175</v>
      </c>
      <c r="E163" s="210" t="s">
        <v>1</v>
      </c>
      <c r="F163" s="211" t="s">
        <v>180</v>
      </c>
      <c r="G163" s="15"/>
      <c r="H163" s="212">
        <v>11.9</v>
      </c>
      <c r="I163" s="213"/>
      <c r="J163" s="15"/>
      <c r="K163" s="15"/>
      <c r="L163" s="209"/>
      <c r="M163" s="214"/>
      <c r="N163" s="215"/>
      <c r="O163" s="215"/>
      <c r="P163" s="215"/>
      <c r="Q163" s="215"/>
      <c r="R163" s="215"/>
      <c r="S163" s="215"/>
      <c r="T163" s="21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10" t="s">
        <v>175</v>
      </c>
      <c r="AU163" s="210" t="s">
        <v>82</v>
      </c>
      <c r="AV163" s="15" t="s">
        <v>173</v>
      </c>
      <c r="AW163" s="15" t="s">
        <v>30</v>
      </c>
      <c r="AX163" s="15" t="s">
        <v>80</v>
      </c>
      <c r="AY163" s="210" t="s">
        <v>166</v>
      </c>
    </row>
    <row r="164" s="2" customFormat="1" ht="24.15" customHeight="1">
      <c r="A164" s="38"/>
      <c r="B164" s="179"/>
      <c r="C164" s="180" t="s">
        <v>82</v>
      </c>
      <c r="D164" s="180" t="s">
        <v>168</v>
      </c>
      <c r="E164" s="181" t="s">
        <v>181</v>
      </c>
      <c r="F164" s="182" t="s">
        <v>182</v>
      </c>
      <c r="G164" s="183" t="s">
        <v>171</v>
      </c>
      <c r="H164" s="184">
        <v>420</v>
      </c>
      <c r="I164" s="185"/>
      <c r="J164" s="186">
        <f>ROUND(I164*H164,2)</f>
        <v>0</v>
      </c>
      <c r="K164" s="182" t="s">
        <v>172</v>
      </c>
      <c r="L164" s="39"/>
      <c r="M164" s="187" t="s">
        <v>1</v>
      </c>
      <c r="N164" s="188" t="s">
        <v>39</v>
      </c>
      <c r="O164" s="77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173</v>
      </c>
      <c r="AT164" s="191" t="s">
        <v>168</v>
      </c>
      <c r="AU164" s="191" t="s">
        <v>82</v>
      </c>
      <c r="AY164" s="19" t="s">
        <v>166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80</v>
      </c>
      <c r="BK164" s="192">
        <f>ROUND(I164*H164,2)</f>
        <v>0</v>
      </c>
      <c r="BL164" s="19" t="s">
        <v>173</v>
      </c>
      <c r="BM164" s="191" t="s">
        <v>183</v>
      </c>
    </row>
    <row r="165" s="13" customFormat="1">
      <c r="A165" s="13"/>
      <c r="B165" s="193"/>
      <c r="C165" s="13"/>
      <c r="D165" s="194" t="s">
        <v>175</v>
      </c>
      <c r="E165" s="195" t="s">
        <v>1</v>
      </c>
      <c r="F165" s="196" t="s">
        <v>184</v>
      </c>
      <c r="G165" s="13"/>
      <c r="H165" s="195" t="s">
        <v>1</v>
      </c>
      <c r="I165" s="197"/>
      <c r="J165" s="13"/>
      <c r="K165" s="13"/>
      <c r="L165" s="193"/>
      <c r="M165" s="198"/>
      <c r="N165" s="199"/>
      <c r="O165" s="199"/>
      <c r="P165" s="199"/>
      <c r="Q165" s="199"/>
      <c r="R165" s="199"/>
      <c r="S165" s="199"/>
      <c r="T165" s="20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5" t="s">
        <v>175</v>
      </c>
      <c r="AU165" s="195" t="s">
        <v>82</v>
      </c>
      <c r="AV165" s="13" t="s">
        <v>80</v>
      </c>
      <c r="AW165" s="13" t="s">
        <v>30</v>
      </c>
      <c r="AX165" s="13" t="s">
        <v>74</v>
      </c>
      <c r="AY165" s="195" t="s">
        <v>166</v>
      </c>
    </row>
    <row r="166" s="14" customFormat="1">
      <c r="A166" s="14"/>
      <c r="B166" s="201"/>
      <c r="C166" s="14"/>
      <c r="D166" s="194" t="s">
        <v>175</v>
      </c>
      <c r="E166" s="202" t="s">
        <v>1</v>
      </c>
      <c r="F166" s="203" t="s">
        <v>185</v>
      </c>
      <c r="G166" s="14"/>
      <c r="H166" s="204">
        <v>420</v>
      </c>
      <c r="I166" s="205"/>
      <c r="J166" s="14"/>
      <c r="K166" s="14"/>
      <c r="L166" s="201"/>
      <c r="M166" s="206"/>
      <c r="N166" s="207"/>
      <c r="O166" s="207"/>
      <c r="P166" s="207"/>
      <c r="Q166" s="207"/>
      <c r="R166" s="207"/>
      <c r="S166" s="207"/>
      <c r="T166" s="20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2" t="s">
        <v>175</v>
      </c>
      <c r="AU166" s="202" t="s">
        <v>82</v>
      </c>
      <c r="AV166" s="14" t="s">
        <v>82</v>
      </c>
      <c r="AW166" s="14" t="s">
        <v>30</v>
      </c>
      <c r="AX166" s="14" t="s">
        <v>80</v>
      </c>
      <c r="AY166" s="202" t="s">
        <v>166</v>
      </c>
    </row>
    <row r="167" s="2" customFormat="1" ht="24.15" customHeight="1">
      <c r="A167" s="38"/>
      <c r="B167" s="179"/>
      <c r="C167" s="180" t="s">
        <v>186</v>
      </c>
      <c r="D167" s="180" t="s">
        <v>168</v>
      </c>
      <c r="E167" s="181" t="s">
        <v>187</v>
      </c>
      <c r="F167" s="182" t="s">
        <v>188</v>
      </c>
      <c r="G167" s="183" t="s">
        <v>189</v>
      </c>
      <c r="H167" s="184">
        <v>0.17999999999999999</v>
      </c>
      <c r="I167" s="185"/>
      <c r="J167" s="186">
        <f>ROUND(I167*H167,2)</f>
        <v>0</v>
      </c>
      <c r="K167" s="182" t="s">
        <v>172</v>
      </c>
      <c r="L167" s="39"/>
      <c r="M167" s="187" t="s">
        <v>1</v>
      </c>
      <c r="N167" s="188" t="s">
        <v>39</v>
      </c>
      <c r="O167" s="77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1" t="s">
        <v>173</v>
      </c>
      <c r="AT167" s="191" t="s">
        <v>168</v>
      </c>
      <c r="AU167" s="191" t="s">
        <v>82</v>
      </c>
      <c r="AY167" s="19" t="s">
        <v>166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80</v>
      </c>
      <c r="BK167" s="192">
        <f>ROUND(I167*H167,2)</f>
        <v>0</v>
      </c>
      <c r="BL167" s="19" t="s">
        <v>173</v>
      </c>
      <c r="BM167" s="191" t="s">
        <v>190</v>
      </c>
    </row>
    <row r="168" s="13" customFormat="1">
      <c r="A168" s="13"/>
      <c r="B168" s="193"/>
      <c r="C168" s="13"/>
      <c r="D168" s="194" t="s">
        <v>175</v>
      </c>
      <c r="E168" s="195" t="s">
        <v>1</v>
      </c>
      <c r="F168" s="196" t="s">
        <v>191</v>
      </c>
      <c r="G168" s="13"/>
      <c r="H168" s="195" t="s">
        <v>1</v>
      </c>
      <c r="I168" s="197"/>
      <c r="J168" s="13"/>
      <c r="K168" s="13"/>
      <c r="L168" s="193"/>
      <c r="M168" s="198"/>
      <c r="N168" s="199"/>
      <c r="O168" s="199"/>
      <c r="P168" s="199"/>
      <c r="Q168" s="199"/>
      <c r="R168" s="199"/>
      <c r="S168" s="199"/>
      <c r="T168" s="20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5" t="s">
        <v>175</v>
      </c>
      <c r="AU168" s="195" t="s">
        <v>82</v>
      </c>
      <c r="AV168" s="13" t="s">
        <v>80</v>
      </c>
      <c r="AW168" s="13" t="s">
        <v>30</v>
      </c>
      <c r="AX168" s="13" t="s">
        <v>74</v>
      </c>
      <c r="AY168" s="195" t="s">
        <v>166</v>
      </c>
    </row>
    <row r="169" s="14" customFormat="1">
      <c r="A169" s="14"/>
      <c r="B169" s="201"/>
      <c r="C169" s="14"/>
      <c r="D169" s="194" t="s">
        <v>175</v>
      </c>
      <c r="E169" s="202" t="s">
        <v>1</v>
      </c>
      <c r="F169" s="203" t="s">
        <v>192</v>
      </c>
      <c r="G169" s="14"/>
      <c r="H169" s="204">
        <v>0.17999999999999999</v>
      </c>
      <c r="I169" s="205"/>
      <c r="J169" s="14"/>
      <c r="K169" s="14"/>
      <c r="L169" s="201"/>
      <c r="M169" s="206"/>
      <c r="N169" s="207"/>
      <c r="O169" s="207"/>
      <c r="P169" s="207"/>
      <c r="Q169" s="207"/>
      <c r="R169" s="207"/>
      <c r="S169" s="207"/>
      <c r="T169" s="20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2" t="s">
        <v>175</v>
      </c>
      <c r="AU169" s="202" t="s">
        <v>82</v>
      </c>
      <c r="AV169" s="14" t="s">
        <v>82</v>
      </c>
      <c r="AW169" s="14" t="s">
        <v>30</v>
      </c>
      <c r="AX169" s="14" t="s">
        <v>80</v>
      </c>
      <c r="AY169" s="202" t="s">
        <v>166</v>
      </c>
    </row>
    <row r="170" s="2" customFormat="1" ht="33" customHeight="1">
      <c r="A170" s="38"/>
      <c r="B170" s="179"/>
      <c r="C170" s="180" t="s">
        <v>173</v>
      </c>
      <c r="D170" s="180" t="s">
        <v>168</v>
      </c>
      <c r="E170" s="181" t="s">
        <v>193</v>
      </c>
      <c r="F170" s="182" t="s">
        <v>194</v>
      </c>
      <c r="G170" s="183" t="s">
        <v>189</v>
      </c>
      <c r="H170" s="184">
        <v>188.749</v>
      </c>
      <c r="I170" s="185"/>
      <c r="J170" s="186">
        <f>ROUND(I170*H170,2)</f>
        <v>0</v>
      </c>
      <c r="K170" s="182" t="s">
        <v>172</v>
      </c>
      <c r="L170" s="39"/>
      <c r="M170" s="187" t="s">
        <v>1</v>
      </c>
      <c r="N170" s="188" t="s">
        <v>39</v>
      </c>
      <c r="O170" s="77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1" t="s">
        <v>173</v>
      </c>
      <c r="AT170" s="191" t="s">
        <v>168</v>
      </c>
      <c r="AU170" s="191" t="s">
        <v>82</v>
      </c>
      <c r="AY170" s="19" t="s">
        <v>166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80</v>
      </c>
      <c r="BK170" s="192">
        <f>ROUND(I170*H170,2)</f>
        <v>0</v>
      </c>
      <c r="BL170" s="19" t="s">
        <v>173</v>
      </c>
      <c r="BM170" s="191" t="s">
        <v>195</v>
      </c>
    </row>
    <row r="171" s="13" customFormat="1">
      <c r="A171" s="13"/>
      <c r="B171" s="193"/>
      <c r="C171" s="13"/>
      <c r="D171" s="194" t="s">
        <v>175</v>
      </c>
      <c r="E171" s="195" t="s">
        <v>1</v>
      </c>
      <c r="F171" s="196" t="s">
        <v>196</v>
      </c>
      <c r="G171" s="13"/>
      <c r="H171" s="195" t="s">
        <v>1</v>
      </c>
      <c r="I171" s="197"/>
      <c r="J171" s="13"/>
      <c r="K171" s="13"/>
      <c r="L171" s="193"/>
      <c r="M171" s="198"/>
      <c r="N171" s="199"/>
      <c r="O171" s="199"/>
      <c r="P171" s="199"/>
      <c r="Q171" s="199"/>
      <c r="R171" s="199"/>
      <c r="S171" s="199"/>
      <c r="T171" s="20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5" t="s">
        <v>175</v>
      </c>
      <c r="AU171" s="195" t="s">
        <v>82</v>
      </c>
      <c r="AV171" s="13" t="s">
        <v>80</v>
      </c>
      <c r="AW171" s="13" t="s">
        <v>30</v>
      </c>
      <c r="AX171" s="13" t="s">
        <v>74</v>
      </c>
      <c r="AY171" s="195" t="s">
        <v>166</v>
      </c>
    </row>
    <row r="172" s="14" customFormat="1">
      <c r="A172" s="14"/>
      <c r="B172" s="201"/>
      <c r="C172" s="14"/>
      <c r="D172" s="194" t="s">
        <v>175</v>
      </c>
      <c r="E172" s="202" t="s">
        <v>1</v>
      </c>
      <c r="F172" s="203" t="s">
        <v>197</v>
      </c>
      <c r="G172" s="14"/>
      <c r="H172" s="204">
        <v>34.640999999999998</v>
      </c>
      <c r="I172" s="205"/>
      <c r="J172" s="14"/>
      <c r="K172" s="14"/>
      <c r="L172" s="201"/>
      <c r="M172" s="206"/>
      <c r="N172" s="207"/>
      <c r="O172" s="207"/>
      <c r="P172" s="207"/>
      <c r="Q172" s="207"/>
      <c r="R172" s="207"/>
      <c r="S172" s="207"/>
      <c r="T172" s="20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2" t="s">
        <v>175</v>
      </c>
      <c r="AU172" s="202" t="s">
        <v>82</v>
      </c>
      <c r="AV172" s="14" t="s">
        <v>82</v>
      </c>
      <c r="AW172" s="14" t="s">
        <v>30</v>
      </c>
      <c r="AX172" s="14" t="s">
        <v>74</v>
      </c>
      <c r="AY172" s="202" t="s">
        <v>166</v>
      </c>
    </row>
    <row r="173" s="13" customFormat="1">
      <c r="A173" s="13"/>
      <c r="B173" s="193"/>
      <c r="C173" s="13"/>
      <c r="D173" s="194" t="s">
        <v>175</v>
      </c>
      <c r="E173" s="195" t="s">
        <v>1</v>
      </c>
      <c r="F173" s="196" t="s">
        <v>198</v>
      </c>
      <c r="G173" s="13"/>
      <c r="H173" s="195" t="s">
        <v>1</v>
      </c>
      <c r="I173" s="197"/>
      <c r="J173" s="13"/>
      <c r="K173" s="13"/>
      <c r="L173" s="193"/>
      <c r="M173" s="198"/>
      <c r="N173" s="199"/>
      <c r="O173" s="199"/>
      <c r="P173" s="199"/>
      <c r="Q173" s="199"/>
      <c r="R173" s="199"/>
      <c r="S173" s="199"/>
      <c r="T173" s="20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5" t="s">
        <v>175</v>
      </c>
      <c r="AU173" s="195" t="s">
        <v>82</v>
      </c>
      <c r="AV173" s="13" t="s">
        <v>80</v>
      </c>
      <c r="AW173" s="13" t="s">
        <v>30</v>
      </c>
      <c r="AX173" s="13" t="s">
        <v>74</v>
      </c>
      <c r="AY173" s="195" t="s">
        <v>166</v>
      </c>
    </row>
    <row r="174" s="14" customFormat="1">
      <c r="A174" s="14"/>
      <c r="B174" s="201"/>
      <c r="C174" s="14"/>
      <c r="D174" s="194" t="s">
        <v>175</v>
      </c>
      <c r="E174" s="202" t="s">
        <v>1</v>
      </c>
      <c r="F174" s="203" t="s">
        <v>199</v>
      </c>
      <c r="G174" s="14"/>
      <c r="H174" s="204">
        <v>120</v>
      </c>
      <c r="I174" s="205"/>
      <c r="J174" s="14"/>
      <c r="K174" s="14"/>
      <c r="L174" s="201"/>
      <c r="M174" s="206"/>
      <c r="N174" s="207"/>
      <c r="O174" s="207"/>
      <c r="P174" s="207"/>
      <c r="Q174" s="207"/>
      <c r="R174" s="207"/>
      <c r="S174" s="207"/>
      <c r="T174" s="20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2" t="s">
        <v>175</v>
      </c>
      <c r="AU174" s="202" t="s">
        <v>82</v>
      </c>
      <c r="AV174" s="14" t="s">
        <v>82</v>
      </c>
      <c r="AW174" s="14" t="s">
        <v>30</v>
      </c>
      <c r="AX174" s="14" t="s">
        <v>74</v>
      </c>
      <c r="AY174" s="202" t="s">
        <v>166</v>
      </c>
    </row>
    <row r="175" s="13" customFormat="1">
      <c r="A175" s="13"/>
      <c r="B175" s="193"/>
      <c r="C175" s="13"/>
      <c r="D175" s="194" t="s">
        <v>175</v>
      </c>
      <c r="E175" s="195" t="s">
        <v>1</v>
      </c>
      <c r="F175" s="196" t="s">
        <v>200</v>
      </c>
      <c r="G175" s="13"/>
      <c r="H175" s="195" t="s">
        <v>1</v>
      </c>
      <c r="I175" s="197"/>
      <c r="J175" s="13"/>
      <c r="K175" s="13"/>
      <c r="L175" s="193"/>
      <c r="M175" s="198"/>
      <c r="N175" s="199"/>
      <c r="O175" s="199"/>
      <c r="P175" s="199"/>
      <c r="Q175" s="199"/>
      <c r="R175" s="199"/>
      <c r="S175" s="199"/>
      <c r="T175" s="20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5" t="s">
        <v>175</v>
      </c>
      <c r="AU175" s="195" t="s">
        <v>82</v>
      </c>
      <c r="AV175" s="13" t="s">
        <v>80</v>
      </c>
      <c r="AW175" s="13" t="s">
        <v>30</v>
      </c>
      <c r="AX175" s="13" t="s">
        <v>74</v>
      </c>
      <c r="AY175" s="195" t="s">
        <v>166</v>
      </c>
    </row>
    <row r="176" s="14" customFormat="1">
      <c r="A176" s="14"/>
      <c r="B176" s="201"/>
      <c r="C176" s="14"/>
      <c r="D176" s="194" t="s">
        <v>175</v>
      </c>
      <c r="E176" s="202" t="s">
        <v>1</v>
      </c>
      <c r="F176" s="203" t="s">
        <v>201</v>
      </c>
      <c r="G176" s="14"/>
      <c r="H176" s="204">
        <v>34.107999999999997</v>
      </c>
      <c r="I176" s="205"/>
      <c r="J176" s="14"/>
      <c r="K176" s="14"/>
      <c r="L176" s="201"/>
      <c r="M176" s="206"/>
      <c r="N176" s="207"/>
      <c r="O176" s="207"/>
      <c r="P176" s="207"/>
      <c r="Q176" s="207"/>
      <c r="R176" s="207"/>
      <c r="S176" s="207"/>
      <c r="T176" s="20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2" t="s">
        <v>175</v>
      </c>
      <c r="AU176" s="202" t="s">
        <v>82</v>
      </c>
      <c r="AV176" s="14" t="s">
        <v>82</v>
      </c>
      <c r="AW176" s="14" t="s">
        <v>30</v>
      </c>
      <c r="AX176" s="14" t="s">
        <v>74</v>
      </c>
      <c r="AY176" s="202" t="s">
        <v>166</v>
      </c>
    </row>
    <row r="177" s="15" customFormat="1">
      <c r="A177" s="15"/>
      <c r="B177" s="209"/>
      <c r="C177" s="15"/>
      <c r="D177" s="194" t="s">
        <v>175</v>
      </c>
      <c r="E177" s="210" t="s">
        <v>1</v>
      </c>
      <c r="F177" s="211" t="s">
        <v>180</v>
      </c>
      <c r="G177" s="15"/>
      <c r="H177" s="212">
        <v>188.749</v>
      </c>
      <c r="I177" s="213"/>
      <c r="J177" s="15"/>
      <c r="K177" s="15"/>
      <c r="L177" s="209"/>
      <c r="M177" s="214"/>
      <c r="N177" s="215"/>
      <c r="O177" s="215"/>
      <c r="P177" s="215"/>
      <c r="Q177" s="215"/>
      <c r="R177" s="215"/>
      <c r="S177" s="215"/>
      <c r="T177" s="21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0" t="s">
        <v>175</v>
      </c>
      <c r="AU177" s="210" t="s">
        <v>82</v>
      </c>
      <c r="AV177" s="15" t="s">
        <v>173</v>
      </c>
      <c r="AW177" s="15" t="s">
        <v>30</v>
      </c>
      <c r="AX177" s="15" t="s">
        <v>80</v>
      </c>
      <c r="AY177" s="210" t="s">
        <v>166</v>
      </c>
    </row>
    <row r="178" s="2" customFormat="1" ht="33" customHeight="1">
      <c r="A178" s="38"/>
      <c r="B178" s="179"/>
      <c r="C178" s="180" t="s">
        <v>202</v>
      </c>
      <c r="D178" s="180" t="s">
        <v>168</v>
      </c>
      <c r="E178" s="181" t="s">
        <v>203</v>
      </c>
      <c r="F178" s="182" t="s">
        <v>204</v>
      </c>
      <c r="G178" s="183" t="s">
        <v>189</v>
      </c>
      <c r="H178" s="184">
        <v>3.4670000000000001</v>
      </c>
      <c r="I178" s="185"/>
      <c r="J178" s="186">
        <f>ROUND(I178*H178,2)</f>
        <v>0</v>
      </c>
      <c r="K178" s="182" t="s">
        <v>172</v>
      </c>
      <c r="L178" s="39"/>
      <c r="M178" s="187" t="s">
        <v>1</v>
      </c>
      <c r="N178" s="188" t="s">
        <v>39</v>
      </c>
      <c r="O178" s="77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1" t="s">
        <v>173</v>
      </c>
      <c r="AT178" s="191" t="s">
        <v>168</v>
      </c>
      <c r="AU178" s="191" t="s">
        <v>82</v>
      </c>
      <c r="AY178" s="19" t="s">
        <v>166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80</v>
      </c>
      <c r="BK178" s="192">
        <f>ROUND(I178*H178,2)</f>
        <v>0</v>
      </c>
      <c r="BL178" s="19" t="s">
        <v>173</v>
      </c>
      <c r="BM178" s="191" t="s">
        <v>205</v>
      </c>
    </row>
    <row r="179" s="13" customFormat="1">
      <c r="A179" s="13"/>
      <c r="B179" s="193"/>
      <c r="C179" s="13"/>
      <c r="D179" s="194" t="s">
        <v>175</v>
      </c>
      <c r="E179" s="195" t="s">
        <v>1</v>
      </c>
      <c r="F179" s="196" t="s">
        <v>206</v>
      </c>
      <c r="G179" s="13"/>
      <c r="H179" s="195" t="s">
        <v>1</v>
      </c>
      <c r="I179" s="197"/>
      <c r="J179" s="13"/>
      <c r="K179" s="13"/>
      <c r="L179" s="193"/>
      <c r="M179" s="198"/>
      <c r="N179" s="199"/>
      <c r="O179" s="199"/>
      <c r="P179" s="199"/>
      <c r="Q179" s="199"/>
      <c r="R179" s="199"/>
      <c r="S179" s="199"/>
      <c r="T179" s="20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5" t="s">
        <v>175</v>
      </c>
      <c r="AU179" s="195" t="s">
        <v>82</v>
      </c>
      <c r="AV179" s="13" t="s">
        <v>80</v>
      </c>
      <c r="AW179" s="13" t="s">
        <v>30</v>
      </c>
      <c r="AX179" s="13" t="s">
        <v>74</v>
      </c>
      <c r="AY179" s="195" t="s">
        <v>166</v>
      </c>
    </row>
    <row r="180" s="14" customFormat="1">
      <c r="A180" s="14"/>
      <c r="B180" s="201"/>
      <c r="C180" s="14"/>
      <c r="D180" s="194" t="s">
        <v>175</v>
      </c>
      <c r="E180" s="202" t="s">
        <v>1</v>
      </c>
      <c r="F180" s="203" t="s">
        <v>207</v>
      </c>
      <c r="G180" s="14"/>
      <c r="H180" s="204">
        <v>3.4670000000000001</v>
      </c>
      <c r="I180" s="205"/>
      <c r="J180" s="14"/>
      <c r="K180" s="14"/>
      <c r="L180" s="201"/>
      <c r="M180" s="206"/>
      <c r="N180" s="207"/>
      <c r="O180" s="207"/>
      <c r="P180" s="207"/>
      <c r="Q180" s="207"/>
      <c r="R180" s="207"/>
      <c r="S180" s="207"/>
      <c r="T180" s="20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2" t="s">
        <v>175</v>
      </c>
      <c r="AU180" s="202" t="s">
        <v>82</v>
      </c>
      <c r="AV180" s="14" t="s">
        <v>82</v>
      </c>
      <c r="AW180" s="14" t="s">
        <v>30</v>
      </c>
      <c r="AX180" s="14" t="s">
        <v>80</v>
      </c>
      <c r="AY180" s="202" t="s">
        <v>166</v>
      </c>
    </row>
    <row r="181" s="2" customFormat="1" ht="33" customHeight="1">
      <c r="A181" s="38"/>
      <c r="B181" s="179"/>
      <c r="C181" s="180" t="s">
        <v>208</v>
      </c>
      <c r="D181" s="180" t="s">
        <v>168</v>
      </c>
      <c r="E181" s="181" t="s">
        <v>209</v>
      </c>
      <c r="F181" s="182" t="s">
        <v>210</v>
      </c>
      <c r="G181" s="183" t="s">
        <v>189</v>
      </c>
      <c r="H181" s="184">
        <v>35.015000000000001</v>
      </c>
      <c r="I181" s="185"/>
      <c r="J181" s="186">
        <f>ROUND(I181*H181,2)</f>
        <v>0</v>
      </c>
      <c r="K181" s="182" t="s">
        <v>172</v>
      </c>
      <c r="L181" s="39"/>
      <c r="M181" s="187" t="s">
        <v>1</v>
      </c>
      <c r="N181" s="188" t="s">
        <v>39</v>
      </c>
      <c r="O181" s="77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1" t="s">
        <v>173</v>
      </c>
      <c r="AT181" s="191" t="s">
        <v>168</v>
      </c>
      <c r="AU181" s="191" t="s">
        <v>82</v>
      </c>
      <c r="AY181" s="19" t="s">
        <v>166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80</v>
      </c>
      <c r="BK181" s="192">
        <f>ROUND(I181*H181,2)</f>
        <v>0</v>
      </c>
      <c r="BL181" s="19" t="s">
        <v>173</v>
      </c>
      <c r="BM181" s="191" t="s">
        <v>211</v>
      </c>
    </row>
    <row r="182" s="13" customFormat="1">
      <c r="A182" s="13"/>
      <c r="B182" s="193"/>
      <c r="C182" s="13"/>
      <c r="D182" s="194" t="s">
        <v>175</v>
      </c>
      <c r="E182" s="195" t="s">
        <v>1</v>
      </c>
      <c r="F182" s="196" t="s">
        <v>206</v>
      </c>
      <c r="G182" s="13"/>
      <c r="H182" s="195" t="s">
        <v>1</v>
      </c>
      <c r="I182" s="197"/>
      <c r="J182" s="13"/>
      <c r="K182" s="13"/>
      <c r="L182" s="193"/>
      <c r="M182" s="198"/>
      <c r="N182" s="199"/>
      <c r="O182" s="199"/>
      <c r="P182" s="199"/>
      <c r="Q182" s="199"/>
      <c r="R182" s="199"/>
      <c r="S182" s="199"/>
      <c r="T182" s="20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5" t="s">
        <v>175</v>
      </c>
      <c r="AU182" s="195" t="s">
        <v>82</v>
      </c>
      <c r="AV182" s="13" t="s">
        <v>80</v>
      </c>
      <c r="AW182" s="13" t="s">
        <v>30</v>
      </c>
      <c r="AX182" s="13" t="s">
        <v>74</v>
      </c>
      <c r="AY182" s="195" t="s">
        <v>166</v>
      </c>
    </row>
    <row r="183" s="14" customFormat="1">
      <c r="A183" s="14"/>
      <c r="B183" s="201"/>
      <c r="C183" s="14"/>
      <c r="D183" s="194" t="s">
        <v>175</v>
      </c>
      <c r="E183" s="202" t="s">
        <v>1</v>
      </c>
      <c r="F183" s="203" t="s">
        <v>212</v>
      </c>
      <c r="G183" s="14"/>
      <c r="H183" s="204">
        <v>15.260999999999999</v>
      </c>
      <c r="I183" s="205"/>
      <c r="J183" s="14"/>
      <c r="K183" s="14"/>
      <c r="L183" s="201"/>
      <c r="M183" s="206"/>
      <c r="N183" s="207"/>
      <c r="O183" s="207"/>
      <c r="P183" s="207"/>
      <c r="Q183" s="207"/>
      <c r="R183" s="207"/>
      <c r="S183" s="207"/>
      <c r="T183" s="20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2" t="s">
        <v>175</v>
      </c>
      <c r="AU183" s="202" t="s">
        <v>82</v>
      </c>
      <c r="AV183" s="14" t="s">
        <v>82</v>
      </c>
      <c r="AW183" s="14" t="s">
        <v>30</v>
      </c>
      <c r="AX183" s="14" t="s">
        <v>74</v>
      </c>
      <c r="AY183" s="202" t="s">
        <v>166</v>
      </c>
    </row>
    <row r="184" s="13" customFormat="1">
      <c r="A184" s="13"/>
      <c r="B184" s="193"/>
      <c r="C184" s="13"/>
      <c r="D184" s="194" t="s">
        <v>175</v>
      </c>
      <c r="E184" s="195" t="s">
        <v>1</v>
      </c>
      <c r="F184" s="196" t="s">
        <v>213</v>
      </c>
      <c r="G184" s="13"/>
      <c r="H184" s="195" t="s">
        <v>1</v>
      </c>
      <c r="I184" s="197"/>
      <c r="J184" s="13"/>
      <c r="K184" s="13"/>
      <c r="L184" s="193"/>
      <c r="M184" s="198"/>
      <c r="N184" s="199"/>
      <c r="O184" s="199"/>
      <c r="P184" s="199"/>
      <c r="Q184" s="199"/>
      <c r="R184" s="199"/>
      <c r="S184" s="199"/>
      <c r="T184" s="20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5" t="s">
        <v>175</v>
      </c>
      <c r="AU184" s="195" t="s">
        <v>82</v>
      </c>
      <c r="AV184" s="13" t="s">
        <v>80</v>
      </c>
      <c r="AW184" s="13" t="s">
        <v>30</v>
      </c>
      <c r="AX184" s="13" t="s">
        <v>74</v>
      </c>
      <c r="AY184" s="195" t="s">
        <v>166</v>
      </c>
    </row>
    <row r="185" s="14" customFormat="1">
      <c r="A185" s="14"/>
      <c r="B185" s="201"/>
      <c r="C185" s="14"/>
      <c r="D185" s="194" t="s">
        <v>175</v>
      </c>
      <c r="E185" s="202" t="s">
        <v>1</v>
      </c>
      <c r="F185" s="203" t="s">
        <v>214</v>
      </c>
      <c r="G185" s="14"/>
      <c r="H185" s="204">
        <v>19.361999999999998</v>
      </c>
      <c r="I185" s="205"/>
      <c r="J185" s="14"/>
      <c r="K185" s="14"/>
      <c r="L185" s="201"/>
      <c r="M185" s="206"/>
      <c r="N185" s="207"/>
      <c r="O185" s="207"/>
      <c r="P185" s="207"/>
      <c r="Q185" s="207"/>
      <c r="R185" s="207"/>
      <c r="S185" s="207"/>
      <c r="T185" s="20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2" t="s">
        <v>175</v>
      </c>
      <c r="AU185" s="202" t="s">
        <v>82</v>
      </c>
      <c r="AV185" s="14" t="s">
        <v>82</v>
      </c>
      <c r="AW185" s="14" t="s">
        <v>30</v>
      </c>
      <c r="AX185" s="14" t="s">
        <v>74</v>
      </c>
      <c r="AY185" s="202" t="s">
        <v>166</v>
      </c>
    </row>
    <row r="186" s="14" customFormat="1">
      <c r="A186" s="14"/>
      <c r="B186" s="201"/>
      <c r="C186" s="14"/>
      <c r="D186" s="194" t="s">
        <v>175</v>
      </c>
      <c r="E186" s="202" t="s">
        <v>1</v>
      </c>
      <c r="F186" s="203" t="s">
        <v>215</v>
      </c>
      <c r="G186" s="14"/>
      <c r="H186" s="204">
        <v>0.39200000000000002</v>
      </c>
      <c r="I186" s="205"/>
      <c r="J186" s="14"/>
      <c r="K186" s="14"/>
      <c r="L186" s="201"/>
      <c r="M186" s="206"/>
      <c r="N186" s="207"/>
      <c r="O186" s="207"/>
      <c r="P186" s="207"/>
      <c r="Q186" s="207"/>
      <c r="R186" s="207"/>
      <c r="S186" s="207"/>
      <c r="T186" s="20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2" t="s">
        <v>175</v>
      </c>
      <c r="AU186" s="202" t="s">
        <v>82</v>
      </c>
      <c r="AV186" s="14" t="s">
        <v>82</v>
      </c>
      <c r="AW186" s="14" t="s">
        <v>30</v>
      </c>
      <c r="AX186" s="14" t="s">
        <v>74</v>
      </c>
      <c r="AY186" s="202" t="s">
        <v>166</v>
      </c>
    </row>
    <row r="187" s="15" customFormat="1">
      <c r="A187" s="15"/>
      <c r="B187" s="209"/>
      <c r="C187" s="15"/>
      <c r="D187" s="194" t="s">
        <v>175</v>
      </c>
      <c r="E187" s="210" t="s">
        <v>1</v>
      </c>
      <c r="F187" s="211" t="s">
        <v>180</v>
      </c>
      <c r="G187" s="15"/>
      <c r="H187" s="212">
        <v>35.015000000000001</v>
      </c>
      <c r="I187" s="213"/>
      <c r="J187" s="15"/>
      <c r="K187" s="15"/>
      <c r="L187" s="209"/>
      <c r="M187" s="214"/>
      <c r="N187" s="215"/>
      <c r="O187" s="215"/>
      <c r="P187" s="215"/>
      <c r="Q187" s="215"/>
      <c r="R187" s="215"/>
      <c r="S187" s="215"/>
      <c r="T187" s="21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0" t="s">
        <v>175</v>
      </c>
      <c r="AU187" s="210" t="s">
        <v>82</v>
      </c>
      <c r="AV187" s="15" t="s">
        <v>173</v>
      </c>
      <c r="AW187" s="15" t="s">
        <v>30</v>
      </c>
      <c r="AX187" s="15" t="s">
        <v>80</v>
      </c>
      <c r="AY187" s="210" t="s">
        <v>166</v>
      </c>
    </row>
    <row r="188" s="2" customFormat="1" ht="24.15" customHeight="1">
      <c r="A188" s="38"/>
      <c r="B188" s="179"/>
      <c r="C188" s="180" t="s">
        <v>216</v>
      </c>
      <c r="D188" s="180" t="s">
        <v>168</v>
      </c>
      <c r="E188" s="181" t="s">
        <v>217</v>
      </c>
      <c r="F188" s="182" t="s">
        <v>218</v>
      </c>
      <c r="G188" s="183" t="s">
        <v>171</v>
      </c>
      <c r="H188" s="184">
        <v>11.9</v>
      </c>
      <c r="I188" s="185"/>
      <c r="J188" s="186">
        <f>ROUND(I188*H188,2)</f>
        <v>0</v>
      </c>
      <c r="K188" s="182" t="s">
        <v>172</v>
      </c>
      <c r="L188" s="39"/>
      <c r="M188" s="187" t="s">
        <v>1</v>
      </c>
      <c r="N188" s="188" t="s">
        <v>39</v>
      </c>
      <c r="O188" s="77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1" t="s">
        <v>173</v>
      </c>
      <c r="AT188" s="191" t="s">
        <v>168</v>
      </c>
      <c r="AU188" s="191" t="s">
        <v>82</v>
      </c>
      <c r="AY188" s="19" t="s">
        <v>166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80</v>
      </c>
      <c r="BK188" s="192">
        <f>ROUND(I188*H188,2)</f>
        <v>0</v>
      </c>
      <c r="BL188" s="19" t="s">
        <v>173</v>
      </c>
      <c r="BM188" s="191" t="s">
        <v>219</v>
      </c>
    </row>
    <row r="189" s="2" customFormat="1" ht="24.15" customHeight="1">
      <c r="A189" s="38"/>
      <c r="B189" s="179"/>
      <c r="C189" s="180" t="s">
        <v>220</v>
      </c>
      <c r="D189" s="180" t="s">
        <v>168</v>
      </c>
      <c r="E189" s="181" t="s">
        <v>221</v>
      </c>
      <c r="F189" s="182" t="s">
        <v>222</v>
      </c>
      <c r="G189" s="183" t="s">
        <v>171</v>
      </c>
      <c r="H189" s="184">
        <v>35.700000000000003</v>
      </c>
      <c r="I189" s="185"/>
      <c r="J189" s="186">
        <f>ROUND(I189*H189,2)</f>
        <v>0</v>
      </c>
      <c r="K189" s="182" t="s">
        <v>172</v>
      </c>
      <c r="L189" s="39"/>
      <c r="M189" s="187" t="s">
        <v>1</v>
      </c>
      <c r="N189" s="188" t="s">
        <v>39</v>
      </c>
      <c r="O189" s="77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173</v>
      </c>
      <c r="AT189" s="191" t="s">
        <v>168</v>
      </c>
      <c r="AU189" s="191" t="s">
        <v>82</v>
      </c>
      <c r="AY189" s="19" t="s">
        <v>166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80</v>
      </c>
      <c r="BK189" s="192">
        <f>ROUND(I189*H189,2)</f>
        <v>0</v>
      </c>
      <c r="BL189" s="19" t="s">
        <v>173</v>
      </c>
      <c r="BM189" s="191" t="s">
        <v>223</v>
      </c>
    </row>
    <row r="190" s="13" customFormat="1">
      <c r="A190" s="13"/>
      <c r="B190" s="193"/>
      <c r="C190" s="13"/>
      <c r="D190" s="194" t="s">
        <v>175</v>
      </c>
      <c r="E190" s="195" t="s">
        <v>1</v>
      </c>
      <c r="F190" s="196" t="s">
        <v>224</v>
      </c>
      <c r="G190" s="13"/>
      <c r="H190" s="195" t="s">
        <v>1</v>
      </c>
      <c r="I190" s="197"/>
      <c r="J190" s="13"/>
      <c r="K190" s="13"/>
      <c r="L190" s="193"/>
      <c r="M190" s="198"/>
      <c r="N190" s="199"/>
      <c r="O190" s="199"/>
      <c r="P190" s="199"/>
      <c r="Q190" s="199"/>
      <c r="R190" s="199"/>
      <c r="S190" s="199"/>
      <c r="T190" s="20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5" t="s">
        <v>175</v>
      </c>
      <c r="AU190" s="195" t="s">
        <v>82</v>
      </c>
      <c r="AV190" s="13" t="s">
        <v>80</v>
      </c>
      <c r="AW190" s="13" t="s">
        <v>30</v>
      </c>
      <c r="AX190" s="13" t="s">
        <v>74</v>
      </c>
      <c r="AY190" s="195" t="s">
        <v>166</v>
      </c>
    </row>
    <row r="191" s="14" customFormat="1">
      <c r="A191" s="14"/>
      <c r="B191" s="201"/>
      <c r="C191" s="14"/>
      <c r="D191" s="194" t="s">
        <v>175</v>
      </c>
      <c r="E191" s="202" t="s">
        <v>1</v>
      </c>
      <c r="F191" s="203" t="s">
        <v>225</v>
      </c>
      <c r="G191" s="14"/>
      <c r="H191" s="204">
        <v>35.700000000000003</v>
      </c>
      <c r="I191" s="205"/>
      <c r="J191" s="14"/>
      <c r="K191" s="14"/>
      <c r="L191" s="201"/>
      <c r="M191" s="206"/>
      <c r="N191" s="207"/>
      <c r="O191" s="207"/>
      <c r="P191" s="207"/>
      <c r="Q191" s="207"/>
      <c r="R191" s="207"/>
      <c r="S191" s="207"/>
      <c r="T191" s="20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2" t="s">
        <v>175</v>
      </c>
      <c r="AU191" s="202" t="s">
        <v>82</v>
      </c>
      <c r="AV191" s="14" t="s">
        <v>82</v>
      </c>
      <c r="AW191" s="14" t="s">
        <v>30</v>
      </c>
      <c r="AX191" s="14" t="s">
        <v>80</v>
      </c>
      <c r="AY191" s="202" t="s">
        <v>166</v>
      </c>
    </row>
    <row r="192" s="2" customFormat="1" ht="37.8" customHeight="1">
      <c r="A192" s="38"/>
      <c r="B192" s="179"/>
      <c r="C192" s="180" t="s">
        <v>226</v>
      </c>
      <c r="D192" s="180" t="s">
        <v>168</v>
      </c>
      <c r="E192" s="181" t="s">
        <v>227</v>
      </c>
      <c r="F192" s="182" t="s">
        <v>228</v>
      </c>
      <c r="G192" s="183" t="s">
        <v>189</v>
      </c>
      <c r="H192" s="184">
        <v>290.411</v>
      </c>
      <c r="I192" s="185"/>
      <c r="J192" s="186">
        <f>ROUND(I192*H192,2)</f>
        <v>0</v>
      </c>
      <c r="K192" s="182" t="s">
        <v>172</v>
      </c>
      <c r="L192" s="39"/>
      <c r="M192" s="187" t="s">
        <v>1</v>
      </c>
      <c r="N192" s="188" t="s">
        <v>39</v>
      </c>
      <c r="O192" s="77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1" t="s">
        <v>173</v>
      </c>
      <c r="AT192" s="191" t="s">
        <v>168</v>
      </c>
      <c r="AU192" s="191" t="s">
        <v>82</v>
      </c>
      <c r="AY192" s="19" t="s">
        <v>166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80</v>
      </c>
      <c r="BK192" s="192">
        <f>ROUND(I192*H192,2)</f>
        <v>0</v>
      </c>
      <c r="BL192" s="19" t="s">
        <v>173</v>
      </c>
      <c r="BM192" s="191" t="s">
        <v>229</v>
      </c>
    </row>
    <row r="193" s="13" customFormat="1">
      <c r="A193" s="13"/>
      <c r="B193" s="193"/>
      <c r="C193" s="13"/>
      <c r="D193" s="194" t="s">
        <v>175</v>
      </c>
      <c r="E193" s="195" t="s">
        <v>1</v>
      </c>
      <c r="F193" s="196" t="s">
        <v>230</v>
      </c>
      <c r="G193" s="13"/>
      <c r="H193" s="195" t="s">
        <v>1</v>
      </c>
      <c r="I193" s="197"/>
      <c r="J193" s="13"/>
      <c r="K193" s="13"/>
      <c r="L193" s="193"/>
      <c r="M193" s="198"/>
      <c r="N193" s="199"/>
      <c r="O193" s="199"/>
      <c r="P193" s="199"/>
      <c r="Q193" s="199"/>
      <c r="R193" s="199"/>
      <c r="S193" s="199"/>
      <c r="T193" s="20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5" t="s">
        <v>175</v>
      </c>
      <c r="AU193" s="195" t="s">
        <v>82</v>
      </c>
      <c r="AV193" s="13" t="s">
        <v>80</v>
      </c>
      <c r="AW193" s="13" t="s">
        <v>30</v>
      </c>
      <c r="AX193" s="13" t="s">
        <v>74</v>
      </c>
      <c r="AY193" s="195" t="s">
        <v>166</v>
      </c>
    </row>
    <row r="194" s="14" customFormat="1">
      <c r="A194" s="14"/>
      <c r="B194" s="201"/>
      <c r="C194" s="14"/>
      <c r="D194" s="194" t="s">
        <v>175</v>
      </c>
      <c r="E194" s="202" t="s">
        <v>1</v>
      </c>
      <c r="F194" s="203" t="s">
        <v>231</v>
      </c>
      <c r="G194" s="14"/>
      <c r="H194" s="204">
        <v>63</v>
      </c>
      <c r="I194" s="205"/>
      <c r="J194" s="14"/>
      <c r="K194" s="14"/>
      <c r="L194" s="201"/>
      <c r="M194" s="206"/>
      <c r="N194" s="207"/>
      <c r="O194" s="207"/>
      <c r="P194" s="207"/>
      <c r="Q194" s="207"/>
      <c r="R194" s="207"/>
      <c r="S194" s="207"/>
      <c r="T194" s="20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2" t="s">
        <v>175</v>
      </c>
      <c r="AU194" s="202" t="s">
        <v>82</v>
      </c>
      <c r="AV194" s="14" t="s">
        <v>82</v>
      </c>
      <c r="AW194" s="14" t="s">
        <v>30</v>
      </c>
      <c r="AX194" s="14" t="s">
        <v>74</v>
      </c>
      <c r="AY194" s="202" t="s">
        <v>166</v>
      </c>
    </row>
    <row r="195" s="13" customFormat="1">
      <c r="A195" s="13"/>
      <c r="B195" s="193"/>
      <c r="C195" s="13"/>
      <c r="D195" s="194" t="s">
        <v>175</v>
      </c>
      <c r="E195" s="195" t="s">
        <v>1</v>
      </c>
      <c r="F195" s="196" t="s">
        <v>232</v>
      </c>
      <c r="G195" s="13"/>
      <c r="H195" s="195" t="s">
        <v>1</v>
      </c>
      <c r="I195" s="197"/>
      <c r="J195" s="13"/>
      <c r="K195" s="13"/>
      <c r="L195" s="193"/>
      <c r="M195" s="198"/>
      <c r="N195" s="199"/>
      <c r="O195" s="199"/>
      <c r="P195" s="199"/>
      <c r="Q195" s="199"/>
      <c r="R195" s="199"/>
      <c r="S195" s="199"/>
      <c r="T195" s="20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5" t="s">
        <v>175</v>
      </c>
      <c r="AU195" s="195" t="s">
        <v>82</v>
      </c>
      <c r="AV195" s="13" t="s">
        <v>80</v>
      </c>
      <c r="AW195" s="13" t="s">
        <v>30</v>
      </c>
      <c r="AX195" s="13" t="s">
        <v>74</v>
      </c>
      <c r="AY195" s="195" t="s">
        <v>166</v>
      </c>
    </row>
    <row r="196" s="14" customFormat="1">
      <c r="A196" s="14"/>
      <c r="B196" s="201"/>
      <c r="C196" s="14"/>
      <c r="D196" s="194" t="s">
        <v>175</v>
      </c>
      <c r="E196" s="202" t="s">
        <v>1</v>
      </c>
      <c r="F196" s="203" t="s">
        <v>233</v>
      </c>
      <c r="G196" s="14"/>
      <c r="H196" s="204">
        <v>227.411</v>
      </c>
      <c r="I196" s="205"/>
      <c r="J196" s="14"/>
      <c r="K196" s="14"/>
      <c r="L196" s="201"/>
      <c r="M196" s="206"/>
      <c r="N196" s="207"/>
      <c r="O196" s="207"/>
      <c r="P196" s="207"/>
      <c r="Q196" s="207"/>
      <c r="R196" s="207"/>
      <c r="S196" s="207"/>
      <c r="T196" s="20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2" t="s">
        <v>175</v>
      </c>
      <c r="AU196" s="202" t="s">
        <v>82</v>
      </c>
      <c r="AV196" s="14" t="s">
        <v>82</v>
      </c>
      <c r="AW196" s="14" t="s">
        <v>30</v>
      </c>
      <c r="AX196" s="14" t="s">
        <v>74</v>
      </c>
      <c r="AY196" s="202" t="s">
        <v>166</v>
      </c>
    </row>
    <row r="197" s="15" customFormat="1">
      <c r="A197" s="15"/>
      <c r="B197" s="209"/>
      <c r="C197" s="15"/>
      <c r="D197" s="194" t="s">
        <v>175</v>
      </c>
      <c r="E197" s="210" t="s">
        <v>1</v>
      </c>
      <c r="F197" s="211" t="s">
        <v>180</v>
      </c>
      <c r="G197" s="15"/>
      <c r="H197" s="212">
        <v>290.411</v>
      </c>
      <c r="I197" s="213"/>
      <c r="J197" s="15"/>
      <c r="K197" s="15"/>
      <c r="L197" s="209"/>
      <c r="M197" s="214"/>
      <c r="N197" s="215"/>
      <c r="O197" s="215"/>
      <c r="P197" s="215"/>
      <c r="Q197" s="215"/>
      <c r="R197" s="215"/>
      <c r="S197" s="215"/>
      <c r="T197" s="21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10" t="s">
        <v>175</v>
      </c>
      <c r="AU197" s="210" t="s">
        <v>82</v>
      </c>
      <c r="AV197" s="15" t="s">
        <v>173</v>
      </c>
      <c r="AW197" s="15" t="s">
        <v>30</v>
      </c>
      <c r="AX197" s="15" t="s">
        <v>80</v>
      </c>
      <c r="AY197" s="210" t="s">
        <v>166</v>
      </c>
    </row>
    <row r="198" s="2" customFormat="1" ht="37.8" customHeight="1">
      <c r="A198" s="38"/>
      <c r="B198" s="179"/>
      <c r="C198" s="180" t="s">
        <v>234</v>
      </c>
      <c r="D198" s="180" t="s">
        <v>168</v>
      </c>
      <c r="E198" s="181" t="s">
        <v>235</v>
      </c>
      <c r="F198" s="182" t="s">
        <v>236</v>
      </c>
      <c r="G198" s="183" t="s">
        <v>189</v>
      </c>
      <c r="H198" s="184">
        <v>2904.1100000000001</v>
      </c>
      <c r="I198" s="185"/>
      <c r="J198" s="186">
        <f>ROUND(I198*H198,2)</f>
        <v>0</v>
      </c>
      <c r="K198" s="182" t="s">
        <v>172</v>
      </c>
      <c r="L198" s="39"/>
      <c r="M198" s="187" t="s">
        <v>1</v>
      </c>
      <c r="N198" s="188" t="s">
        <v>39</v>
      </c>
      <c r="O198" s="77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1" t="s">
        <v>173</v>
      </c>
      <c r="AT198" s="191" t="s">
        <v>168</v>
      </c>
      <c r="AU198" s="191" t="s">
        <v>82</v>
      </c>
      <c r="AY198" s="19" t="s">
        <v>166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80</v>
      </c>
      <c r="BK198" s="192">
        <f>ROUND(I198*H198,2)</f>
        <v>0</v>
      </c>
      <c r="BL198" s="19" t="s">
        <v>173</v>
      </c>
      <c r="BM198" s="191" t="s">
        <v>237</v>
      </c>
    </row>
    <row r="199" s="13" customFormat="1">
      <c r="A199" s="13"/>
      <c r="B199" s="193"/>
      <c r="C199" s="13"/>
      <c r="D199" s="194" t="s">
        <v>175</v>
      </c>
      <c r="E199" s="195" t="s">
        <v>1</v>
      </c>
      <c r="F199" s="196" t="s">
        <v>238</v>
      </c>
      <c r="G199" s="13"/>
      <c r="H199" s="195" t="s">
        <v>1</v>
      </c>
      <c r="I199" s="197"/>
      <c r="J199" s="13"/>
      <c r="K199" s="13"/>
      <c r="L199" s="193"/>
      <c r="M199" s="198"/>
      <c r="N199" s="199"/>
      <c r="O199" s="199"/>
      <c r="P199" s="199"/>
      <c r="Q199" s="199"/>
      <c r="R199" s="199"/>
      <c r="S199" s="199"/>
      <c r="T199" s="20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5" t="s">
        <v>175</v>
      </c>
      <c r="AU199" s="195" t="s">
        <v>82</v>
      </c>
      <c r="AV199" s="13" t="s">
        <v>80</v>
      </c>
      <c r="AW199" s="13" t="s">
        <v>30</v>
      </c>
      <c r="AX199" s="13" t="s">
        <v>74</v>
      </c>
      <c r="AY199" s="195" t="s">
        <v>166</v>
      </c>
    </row>
    <row r="200" s="14" customFormat="1">
      <c r="A200" s="14"/>
      <c r="B200" s="201"/>
      <c r="C200" s="14"/>
      <c r="D200" s="194" t="s">
        <v>175</v>
      </c>
      <c r="E200" s="202" t="s">
        <v>1</v>
      </c>
      <c r="F200" s="203" t="s">
        <v>239</v>
      </c>
      <c r="G200" s="14"/>
      <c r="H200" s="204">
        <v>2904.1100000000001</v>
      </c>
      <c r="I200" s="205"/>
      <c r="J200" s="14"/>
      <c r="K200" s="14"/>
      <c r="L200" s="201"/>
      <c r="M200" s="206"/>
      <c r="N200" s="207"/>
      <c r="O200" s="207"/>
      <c r="P200" s="207"/>
      <c r="Q200" s="207"/>
      <c r="R200" s="207"/>
      <c r="S200" s="207"/>
      <c r="T200" s="20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2" t="s">
        <v>175</v>
      </c>
      <c r="AU200" s="202" t="s">
        <v>82</v>
      </c>
      <c r="AV200" s="14" t="s">
        <v>82</v>
      </c>
      <c r="AW200" s="14" t="s">
        <v>30</v>
      </c>
      <c r="AX200" s="14" t="s">
        <v>80</v>
      </c>
      <c r="AY200" s="202" t="s">
        <v>166</v>
      </c>
    </row>
    <row r="201" s="2" customFormat="1" ht="33" customHeight="1">
      <c r="A201" s="38"/>
      <c r="B201" s="179"/>
      <c r="C201" s="180" t="s">
        <v>240</v>
      </c>
      <c r="D201" s="180" t="s">
        <v>168</v>
      </c>
      <c r="E201" s="181" t="s">
        <v>241</v>
      </c>
      <c r="F201" s="182" t="s">
        <v>242</v>
      </c>
      <c r="G201" s="183" t="s">
        <v>243</v>
      </c>
      <c r="H201" s="184">
        <v>522.85900000000004</v>
      </c>
      <c r="I201" s="185"/>
      <c r="J201" s="186">
        <f>ROUND(I201*H201,2)</f>
        <v>0</v>
      </c>
      <c r="K201" s="182" t="s">
        <v>172</v>
      </c>
      <c r="L201" s="39"/>
      <c r="M201" s="187" t="s">
        <v>1</v>
      </c>
      <c r="N201" s="188" t="s">
        <v>39</v>
      </c>
      <c r="O201" s="77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1" t="s">
        <v>173</v>
      </c>
      <c r="AT201" s="191" t="s">
        <v>168</v>
      </c>
      <c r="AU201" s="191" t="s">
        <v>82</v>
      </c>
      <c r="AY201" s="19" t="s">
        <v>166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80</v>
      </c>
      <c r="BK201" s="192">
        <f>ROUND(I201*H201,2)</f>
        <v>0</v>
      </c>
      <c r="BL201" s="19" t="s">
        <v>173</v>
      </c>
      <c r="BM201" s="191" t="s">
        <v>244</v>
      </c>
    </row>
    <row r="202" s="13" customFormat="1">
      <c r="A202" s="13"/>
      <c r="B202" s="193"/>
      <c r="C202" s="13"/>
      <c r="D202" s="194" t="s">
        <v>175</v>
      </c>
      <c r="E202" s="195" t="s">
        <v>1</v>
      </c>
      <c r="F202" s="196" t="s">
        <v>245</v>
      </c>
      <c r="G202" s="13"/>
      <c r="H202" s="195" t="s">
        <v>1</v>
      </c>
      <c r="I202" s="197"/>
      <c r="J202" s="13"/>
      <c r="K202" s="13"/>
      <c r="L202" s="193"/>
      <c r="M202" s="198"/>
      <c r="N202" s="199"/>
      <c r="O202" s="199"/>
      <c r="P202" s="199"/>
      <c r="Q202" s="199"/>
      <c r="R202" s="199"/>
      <c r="S202" s="199"/>
      <c r="T202" s="20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5" t="s">
        <v>175</v>
      </c>
      <c r="AU202" s="195" t="s">
        <v>82</v>
      </c>
      <c r="AV202" s="13" t="s">
        <v>80</v>
      </c>
      <c r="AW202" s="13" t="s">
        <v>30</v>
      </c>
      <c r="AX202" s="13" t="s">
        <v>74</v>
      </c>
      <c r="AY202" s="195" t="s">
        <v>166</v>
      </c>
    </row>
    <row r="203" s="14" customFormat="1">
      <c r="A203" s="14"/>
      <c r="B203" s="201"/>
      <c r="C203" s="14"/>
      <c r="D203" s="194" t="s">
        <v>175</v>
      </c>
      <c r="E203" s="202" t="s">
        <v>1</v>
      </c>
      <c r="F203" s="203" t="s">
        <v>246</v>
      </c>
      <c r="G203" s="14"/>
      <c r="H203" s="204">
        <v>522.74000000000001</v>
      </c>
      <c r="I203" s="205"/>
      <c r="J203" s="14"/>
      <c r="K203" s="14"/>
      <c r="L203" s="201"/>
      <c r="M203" s="206"/>
      <c r="N203" s="207"/>
      <c r="O203" s="207"/>
      <c r="P203" s="207"/>
      <c r="Q203" s="207"/>
      <c r="R203" s="207"/>
      <c r="S203" s="207"/>
      <c r="T203" s="20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2" t="s">
        <v>175</v>
      </c>
      <c r="AU203" s="202" t="s">
        <v>82</v>
      </c>
      <c r="AV203" s="14" t="s">
        <v>82</v>
      </c>
      <c r="AW203" s="14" t="s">
        <v>30</v>
      </c>
      <c r="AX203" s="14" t="s">
        <v>74</v>
      </c>
      <c r="AY203" s="202" t="s">
        <v>166</v>
      </c>
    </row>
    <row r="204" s="13" customFormat="1">
      <c r="A204" s="13"/>
      <c r="B204" s="193"/>
      <c r="C204" s="13"/>
      <c r="D204" s="194" t="s">
        <v>175</v>
      </c>
      <c r="E204" s="195" t="s">
        <v>1</v>
      </c>
      <c r="F204" s="196" t="s">
        <v>247</v>
      </c>
      <c r="G204" s="13"/>
      <c r="H204" s="195" t="s">
        <v>1</v>
      </c>
      <c r="I204" s="197"/>
      <c r="J204" s="13"/>
      <c r="K204" s="13"/>
      <c r="L204" s="193"/>
      <c r="M204" s="198"/>
      <c r="N204" s="199"/>
      <c r="O204" s="199"/>
      <c r="P204" s="199"/>
      <c r="Q204" s="199"/>
      <c r="R204" s="199"/>
      <c r="S204" s="199"/>
      <c r="T204" s="20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5" t="s">
        <v>175</v>
      </c>
      <c r="AU204" s="195" t="s">
        <v>82</v>
      </c>
      <c r="AV204" s="13" t="s">
        <v>80</v>
      </c>
      <c r="AW204" s="13" t="s">
        <v>30</v>
      </c>
      <c r="AX204" s="13" t="s">
        <v>74</v>
      </c>
      <c r="AY204" s="195" t="s">
        <v>166</v>
      </c>
    </row>
    <row r="205" s="14" customFormat="1">
      <c r="A205" s="14"/>
      <c r="B205" s="201"/>
      <c r="C205" s="14"/>
      <c r="D205" s="194" t="s">
        <v>175</v>
      </c>
      <c r="E205" s="202" t="s">
        <v>1</v>
      </c>
      <c r="F205" s="203" t="s">
        <v>248</v>
      </c>
      <c r="G205" s="14"/>
      <c r="H205" s="204">
        <v>0.119</v>
      </c>
      <c r="I205" s="205"/>
      <c r="J205" s="14"/>
      <c r="K205" s="14"/>
      <c r="L205" s="201"/>
      <c r="M205" s="206"/>
      <c r="N205" s="207"/>
      <c r="O205" s="207"/>
      <c r="P205" s="207"/>
      <c r="Q205" s="207"/>
      <c r="R205" s="207"/>
      <c r="S205" s="207"/>
      <c r="T205" s="20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2" t="s">
        <v>175</v>
      </c>
      <c r="AU205" s="202" t="s">
        <v>82</v>
      </c>
      <c r="AV205" s="14" t="s">
        <v>82</v>
      </c>
      <c r="AW205" s="14" t="s">
        <v>30</v>
      </c>
      <c r="AX205" s="14" t="s">
        <v>74</v>
      </c>
      <c r="AY205" s="202" t="s">
        <v>166</v>
      </c>
    </row>
    <row r="206" s="15" customFormat="1">
      <c r="A206" s="15"/>
      <c r="B206" s="209"/>
      <c r="C206" s="15"/>
      <c r="D206" s="194" t="s">
        <v>175</v>
      </c>
      <c r="E206" s="210" t="s">
        <v>1</v>
      </c>
      <c r="F206" s="211" t="s">
        <v>180</v>
      </c>
      <c r="G206" s="15"/>
      <c r="H206" s="212">
        <v>522.85900000000004</v>
      </c>
      <c r="I206" s="213"/>
      <c r="J206" s="15"/>
      <c r="K206" s="15"/>
      <c r="L206" s="209"/>
      <c r="M206" s="214"/>
      <c r="N206" s="215"/>
      <c r="O206" s="215"/>
      <c r="P206" s="215"/>
      <c r="Q206" s="215"/>
      <c r="R206" s="215"/>
      <c r="S206" s="215"/>
      <c r="T206" s="21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0" t="s">
        <v>175</v>
      </c>
      <c r="AU206" s="210" t="s">
        <v>82</v>
      </c>
      <c r="AV206" s="15" t="s">
        <v>173</v>
      </c>
      <c r="AW206" s="15" t="s">
        <v>30</v>
      </c>
      <c r="AX206" s="15" t="s">
        <v>80</v>
      </c>
      <c r="AY206" s="210" t="s">
        <v>166</v>
      </c>
    </row>
    <row r="207" s="2" customFormat="1" ht="24.15" customHeight="1">
      <c r="A207" s="38"/>
      <c r="B207" s="179"/>
      <c r="C207" s="180" t="s">
        <v>8</v>
      </c>
      <c r="D207" s="180" t="s">
        <v>168</v>
      </c>
      <c r="E207" s="181" t="s">
        <v>249</v>
      </c>
      <c r="F207" s="182" t="s">
        <v>250</v>
      </c>
      <c r="G207" s="183" t="s">
        <v>189</v>
      </c>
      <c r="H207" s="184">
        <v>98.507999999999996</v>
      </c>
      <c r="I207" s="185"/>
      <c r="J207" s="186">
        <f>ROUND(I207*H207,2)</f>
        <v>0</v>
      </c>
      <c r="K207" s="182" t="s">
        <v>172</v>
      </c>
      <c r="L207" s="39"/>
      <c r="M207" s="187" t="s">
        <v>1</v>
      </c>
      <c r="N207" s="188" t="s">
        <v>39</v>
      </c>
      <c r="O207" s="77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1" t="s">
        <v>173</v>
      </c>
      <c r="AT207" s="191" t="s">
        <v>168</v>
      </c>
      <c r="AU207" s="191" t="s">
        <v>82</v>
      </c>
      <c r="AY207" s="19" t="s">
        <v>166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80</v>
      </c>
      <c r="BK207" s="192">
        <f>ROUND(I207*H207,2)</f>
        <v>0</v>
      </c>
      <c r="BL207" s="19" t="s">
        <v>173</v>
      </c>
      <c r="BM207" s="191" t="s">
        <v>251</v>
      </c>
    </row>
    <row r="208" s="13" customFormat="1">
      <c r="A208" s="13"/>
      <c r="B208" s="193"/>
      <c r="C208" s="13"/>
      <c r="D208" s="194" t="s">
        <v>175</v>
      </c>
      <c r="E208" s="195" t="s">
        <v>1</v>
      </c>
      <c r="F208" s="196" t="s">
        <v>252</v>
      </c>
      <c r="G208" s="13"/>
      <c r="H208" s="195" t="s">
        <v>1</v>
      </c>
      <c r="I208" s="197"/>
      <c r="J208" s="13"/>
      <c r="K208" s="13"/>
      <c r="L208" s="193"/>
      <c r="M208" s="198"/>
      <c r="N208" s="199"/>
      <c r="O208" s="199"/>
      <c r="P208" s="199"/>
      <c r="Q208" s="199"/>
      <c r="R208" s="199"/>
      <c r="S208" s="199"/>
      <c r="T208" s="20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5" t="s">
        <v>175</v>
      </c>
      <c r="AU208" s="195" t="s">
        <v>82</v>
      </c>
      <c r="AV208" s="13" t="s">
        <v>80</v>
      </c>
      <c r="AW208" s="13" t="s">
        <v>30</v>
      </c>
      <c r="AX208" s="13" t="s">
        <v>74</v>
      </c>
      <c r="AY208" s="195" t="s">
        <v>166</v>
      </c>
    </row>
    <row r="209" s="14" customFormat="1">
      <c r="A209" s="14"/>
      <c r="B209" s="201"/>
      <c r="C209" s="14"/>
      <c r="D209" s="194" t="s">
        <v>175</v>
      </c>
      <c r="E209" s="202" t="s">
        <v>1</v>
      </c>
      <c r="F209" s="203" t="s">
        <v>253</v>
      </c>
      <c r="G209" s="14"/>
      <c r="H209" s="204">
        <v>54.865000000000002</v>
      </c>
      <c r="I209" s="205"/>
      <c r="J209" s="14"/>
      <c r="K209" s="14"/>
      <c r="L209" s="201"/>
      <c r="M209" s="206"/>
      <c r="N209" s="207"/>
      <c r="O209" s="207"/>
      <c r="P209" s="207"/>
      <c r="Q209" s="207"/>
      <c r="R209" s="207"/>
      <c r="S209" s="207"/>
      <c r="T209" s="20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2" t="s">
        <v>175</v>
      </c>
      <c r="AU209" s="202" t="s">
        <v>82</v>
      </c>
      <c r="AV209" s="14" t="s">
        <v>82</v>
      </c>
      <c r="AW209" s="14" t="s">
        <v>30</v>
      </c>
      <c r="AX209" s="14" t="s">
        <v>74</v>
      </c>
      <c r="AY209" s="202" t="s">
        <v>166</v>
      </c>
    </row>
    <row r="210" s="13" customFormat="1">
      <c r="A210" s="13"/>
      <c r="B210" s="193"/>
      <c r="C210" s="13"/>
      <c r="D210" s="194" t="s">
        <v>175</v>
      </c>
      <c r="E210" s="195" t="s">
        <v>1</v>
      </c>
      <c r="F210" s="196" t="s">
        <v>254</v>
      </c>
      <c r="G210" s="13"/>
      <c r="H210" s="195" t="s">
        <v>1</v>
      </c>
      <c r="I210" s="197"/>
      <c r="J210" s="13"/>
      <c r="K210" s="13"/>
      <c r="L210" s="193"/>
      <c r="M210" s="198"/>
      <c r="N210" s="199"/>
      <c r="O210" s="199"/>
      <c r="P210" s="199"/>
      <c r="Q210" s="199"/>
      <c r="R210" s="199"/>
      <c r="S210" s="199"/>
      <c r="T210" s="20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5" t="s">
        <v>175</v>
      </c>
      <c r="AU210" s="195" t="s">
        <v>82</v>
      </c>
      <c r="AV210" s="13" t="s">
        <v>80</v>
      </c>
      <c r="AW210" s="13" t="s">
        <v>30</v>
      </c>
      <c r="AX210" s="13" t="s">
        <v>74</v>
      </c>
      <c r="AY210" s="195" t="s">
        <v>166</v>
      </c>
    </row>
    <row r="211" s="14" customFormat="1">
      <c r="A211" s="14"/>
      <c r="B211" s="201"/>
      <c r="C211" s="14"/>
      <c r="D211" s="194" t="s">
        <v>175</v>
      </c>
      <c r="E211" s="202" t="s">
        <v>1</v>
      </c>
      <c r="F211" s="203" t="s">
        <v>255</v>
      </c>
      <c r="G211" s="14"/>
      <c r="H211" s="204">
        <v>38.493000000000002</v>
      </c>
      <c r="I211" s="205"/>
      <c r="J211" s="14"/>
      <c r="K211" s="14"/>
      <c r="L211" s="201"/>
      <c r="M211" s="206"/>
      <c r="N211" s="207"/>
      <c r="O211" s="207"/>
      <c r="P211" s="207"/>
      <c r="Q211" s="207"/>
      <c r="R211" s="207"/>
      <c r="S211" s="207"/>
      <c r="T211" s="20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2" t="s">
        <v>175</v>
      </c>
      <c r="AU211" s="202" t="s">
        <v>82</v>
      </c>
      <c r="AV211" s="14" t="s">
        <v>82</v>
      </c>
      <c r="AW211" s="14" t="s">
        <v>30</v>
      </c>
      <c r="AX211" s="14" t="s">
        <v>74</v>
      </c>
      <c r="AY211" s="202" t="s">
        <v>166</v>
      </c>
    </row>
    <row r="212" s="13" customFormat="1">
      <c r="A212" s="13"/>
      <c r="B212" s="193"/>
      <c r="C212" s="13"/>
      <c r="D212" s="194" t="s">
        <v>175</v>
      </c>
      <c r="E212" s="195" t="s">
        <v>1</v>
      </c>
      <c r="F212" s="196" t="s">
        <v>256</v>
      </c>
      <c r="G212" s="13"/>
      <c r="H212" s="195" t="s">
        <v>1</v>
      </c>
      <c r="I212" s="197"/>
      <c r="J212" s="13"/>
      <c r="K212" s="13"/>
      <c r="L212" s="193"/>
      <c r="M212" s="198"/>
      <c r="N212" s="199"/>
      <c r="O212" s="199"/>
      <c r="P212" s="199"/>
      <c r="Q212" s="199"/>
      <c r="R212" s="199"/>
      <c r="S212" s="199"/>
      <c r="T212" s="20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5" t="s">
        <v>175</v>
      </c>
      <c r="AU212" s="195" t="s">
        <v>82</v>
      </c>
      <c r="AV212" s="13" t="s">
        <v>80</v>
      </c>
      <c r="AW212" s="13" t="s">
        <v>30</v>
      </c>
      <c r="AX212" s="13" t="s">
        <v>74</v>
      </c>
      <c r="AY212" s="195" t="s">
        <v>166</v>
      </c>
    </row>
    <row r="213" s="14" customFormat="1">
      <c r="A213" s="14"/>
      <c r="B213" s="201"/>
      <c r="C213" s="14"/>
      <c r="D213" s="194" t="s">
        <v>175</v>
      </c>
      <c r="E213" s="202" t="s">
        <v>1</v>
      </c>
      <c r="F213" s="203" t="s">
        <v>257</v>
      </c>
      <c r="G213" s="14"/>
      <c r="H213" s="204">
        <v>5.1500000000000004</v>
      </c>
      <c r="I213" s="205"/>
      <c r="J213" s="14"/>
      <c r="K213" s="14"/>
      <c r="L213" s="201"/>
      <c r="M213" s="206"/>
      <c r="N213" s="207"/>
      <c r="O213" s="207"/>
      <c r="P213" s="207"/>
      <c r="Q213" s="207"/>
      <c r="R213" s="207"/>
      <c r="S213" s="207"/>
      <c r="T213" s="20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2" t="s">
        <v>175</v>
      </c>
      <c r="AU213" s="202" t="s">
        <v>82</v>
      </c>
      <c r="AV213" s="14" t="s">
        <v>82</v>
      </c>
      <c r="AW213" s="14" t="s">
        <v>30</v>
      </c>
      <c r="AX213" s="14" t="s">
        <v>74</v>
      </c>
      <c r="AY213" s="202" t="s">
        <v>166</v>
      </c>
    </row>
    <row r="214" s="15" customFormat="1">
      <c r="A214" s="15"/>
      <c r="B214" s="209"/>
      <c r="C214" s="15"/>
      <c r="D214" s="194" t="s">
        <v>175</v>
      </c>
      <c r="E214" s="210" t="s">
        <v>1</v>
      </c>
      <c r="F214" s="211" t="s">
        <v>180</v>
      </c>
      <c r="G214" s="15"/>
      <c r="H214" s="212">
        <v>98.50800000000001</v>
      </c>
      <c r="I214" s="213"/>
      <c r="J214" s="15"/>
      <c r="K214" s="15"/>
      <c r="L214" s="209"/>
      <c r="M214" s="214"/>
      <c r="N214" s="215"/>
      <c r="O214" s="215"/>
      <c r="P214" s="215"/>
      <c r="Q214" s="215"/>
      <c r="R214" s="215"/>
      <c r="S214" s="215"/>
      <c r="T214" s="21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0" t="s">
        <v>175</v>
      </c>
      <c r="AU214" s="210" t="s">
        <v>82</v>
      </c>
      <c r="AV214" s="15" t="s">
        <v>173</v>
      </c>
      <c r="AW214" s="15" t="s">
        <v>30</v>
      </c>
      <c r="AX214" s="15" t="s">
        <v>80</v>
      </c>
      <c r="AY214" s="210" t="s">
        <v>166</v>
      </c>
    </row>
    <row r="215" s="2" customFormat="1" ht="16.5" customHeight="1">
      <c r="A215" s="38"/>
      <c r="B215" s="179"/>
      <c r="C215" s="217" t="s">
        <v>258</v>
      </c>
      <c r="D215" s="217" t="s">
        <v>259</v>
      </c>
      <c r="E215" s="218" t="s">
        <v>260</v>
      </c>
      <c r="F215" s="219" t="s">
        <v>261</v>
      </c>
      <c r="G215" s="220" t="s">
        <v>243</v>
      </c>
      <c r="H215" s="221">
        <v>197.01599999999999</v>
      </c>
      <c r="I215" s="222"/>
      <c r="J215" s="223">
        <f>ROUND(I215*H215,2)</f>
        <v>0</v>
      </c>
      <c r="K215" s="219" t="s">
        <v>172</v>
      </c>
      <c r="L215" s="224"/>
      <c r="M215" s="225" t="s">
        <v>1</v>
      </c>
      <c r="N215" s="226" t="s">
        <v>39</v>
      </c>
      <c r="O215" s="77"/>
      <c r="P215" s="189">
        <f>O215*H215</f>
        <v>0</v>
      </c>
      <c r="Q215" s="189">
        <v>1</v>
      </c>
      <c r="R215" s="189">
        <f>Q215*H215</f>
        <v>197.01599999999999</v>
      </c>
      <c r="S215" s="189">
        <v>0</v>
      </c>
      <c r="T215" s="19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1" t="s">
        <v>220</v>
      </c>
      <c r="AT215" s="191" t="s">
        <v>259</v>
      </c>
      <c r="AU215" s="191" t="s">
        <v>82</v>
      </c>
      <c r="AY215" s="19" t="s">
        <v>166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80</v>
      </c>
      <c r="BK215" s="192">
        <f>ROUND(I215*H215,2)</f>
        <v>0</v>
      </c>
      <c r="BL215" s="19" t="s">
        <v>173</v>
      </c>
      <c r="BM215" s="191" t="s">
        <v>262</v>
      </c>
    </row>
    <row r="216" s="14" customFormat="1">
      <c r="A216" s="14"/>
      <c r="B216" s="201"/>
      <c r="C216" s="14"/>
      <c r="D216" s="194" t="s">
        <v>175</v>
      </c>
      <c r="E216" s="202" t="s">
        <v>1</v>
      </c>
      <c r="F216" s="203" t="s">
        <v>263</v>
      </c>
      <c r="G216" s="14"/>
      <c r="H216" s="204">
        <v>197.01599999999999</v>
      </c>
      <c r="I216" s="205"/>
      <c r="J216" s="14"/>
      <c r="K216" s="14"/>
      <c r="L216" s="201"/>
      <c r="M216" s="206"/>
      <c r="N216" s="207"/>
      <c r="O216" s="207"/>
      <c r="P216" s="207"/>
      <c r="Q216" s="207"/>
      <c r="R216" s="207"/>
      <c r="S216" s="207"/>
      <c r="T216" s="20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2" t="s">
        <v>175</v>
      </c>
      <c r="AU216" s="202" t="s">
        <v>82</v>
      </c>
      <c r="AV216" s="14" t="s">
        <v>82</v>
      </c>
      <c r="AW216" s="14" t="s">
        <v>30</v>
      </c>
      <c r="AX216" s="14" t="s">
        <v>80</v>
      </c>
      <c r="AY216" s="202" t="s">
        <v>166</v>
      </c>
    </row>
    <row r="217" s="2" customFormat="1" ht="24.15" customHeight="1">
      <c r="A217" s="38"/>
      <c r="B217" s="179"/>
      <c r="C217" s="180" t="s">
        <v>264</v>
      </c>
      <c r="D217" s="180" t="s">
        <v>168</v>
      </c>
      <c r="E217" s="181" t="s">
        <v>265</v>
      </c>
      <c r="F217" s="182" t="s">
        <v>266</v>
      </c>
      <c r="G217" s="183" t="s">
        <v>171</v>
      </c>
      <c r="H217" s="184">
        <v>148.81299999999999</v>
      </c>
      <c r="I217" s="185"/>
      <c r="J217" s="186">
        <f>ROUND(I217*H217,2)</f>
        <v>0</v>
      </c>
      <c r="K217" s="182" t="s">
        <v>172</v>
      </c>
      <c r="L217" s="39"/>
      <c r="M217" s="187" t="s">
        <v>1</v>
      </c>
      <c r="N217" s="188" t="s">
        <v>39</v>
      </c>
      <c r="O217" s="77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1" t="s">
        <v>173</v>
      </c>
      <c r="AT217" s="191" t="s">
        <v>168</v>
      </c>
      <c r="AU217" s="191" t="s">
        <v>82</v>
      </c>
      <c r="AY217" s="19" t="s">
        <v>166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80</v>
      </c>
      <c r="BK217" s="192">
        <f>ROUND(I217*H217,2)</f>
        <v>0</v>
      </c>
      <c r="BL217" s="19" t="s">
        <v>173</v>
      </c>
      <c r="BM217" s="191" t="s">
        <v>267</v>
      </c>
    </row>
    <row r="218" s="13" customFormat="1">
      <c r="A218" s="13"/>
      <c r="B218" s="193"/>
      <c r="C218" s="13"/>
      <c r="D218" s="194" t="s">
        <v>175</v>
      </c>
      <c r="E218" s="195" t="s">
        <v>1</v>
      </c>
      <c r="F218" s="196" t="s">
        <v>268</v>
      </c>
      <c r="G218" s="13"/>
      <c r="H218" s="195" t="s">
        <v>1</v>
      </c>
      <c r="I218" s="197"/>
      <c r="J218" s="13"/>
      <c r="K218" s="13"/>
      <c r="L218" s="193"/>
      <c r="M218" s="198"/>
      <c r="N218" s="199"/>
      <c r="O218" s="199"/>
      <c r="P218" s="199"/>
      <c r="Q218" s="199"/>
      <c r="R218" s="199"/>
      <c r="S218" s="199"/>
      <c r="T218" s="20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5" t="s">
        <v>175</v>
      </c>
      <c r="AU218" s="195" t="s">
        <v>82</v>
      </c>
      <c r="AV218" s="13" t="s">
        <v>80</v>
      </c>
      <c r="AW218" s="13" t="s">
        <v>30</v>
      </c>
      <c r="AX218" s="13" t="s">
        <v>74</v>
      </c>
      <c r="AY218" s="195" t="s">
        <v>166</v>
      </c>
    </row>
    <row r="219" s="14" customFormat="1">
      <c r="A219" s="14"/>
      <c r="B219" s="201"/>
      <c r="C219" s="14"/>
      <c r="D219" s="194" t="s">
        <v>175</v>
      </c>
      <c r="E219" s="202" t="s">
        <v>1</v>
      </c>
      <c r="F219" s="203" t="s">
        <v>269</v>
      </c>
      <c r="G219" s="14"/>
      <c r="H219" s="204">
        <v>29.007000000000001</v>
      </c>
      <c r="I219" s="205"/>
      <c r="J219" s="14"/>
      <c r="K219" s="14"/>
      <c r="L219" s="201"/>
      <c r="M219" s="206"/>
      <c r="N219" s="207"/>
      <c r="O219" s="207"/>
      <c r="P219" s="207"/>
      <c r="Q219" s="207"/>
      <c r="R219" s="207"/>
      <c r="S219" s="207"/>
      <c r="T219" s="20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2" t="s">
        <v>175</v>
      </c>
      <c r="AU219" s="202" t="s">
        <v>82</v>
      </c>
      <c r="AV219" s="14" t="s">
        <v>82</v>
      </c>
      <c r="AW219" s="14" t="s">
        <v>30</v>
      </c>
      <c r="AX219" s="14" t="s">
        <v>74</v>
      </c>
      <c r="AY219" s="202" t="s">
        <v>166</v>
      </c>
    </row>
    <row r="220" s="14" customFormat="1">
      <c r="A220" s="14"/>
      <c r="B220" s="201"/>
      <c r="C220" s="14"/>
      <c r="D220" s="194" t="s">
        <v>175</v>
      </c>
      <c r="E220" s="202" t="s">
        <v>1</v>
      </c>
      <c r="F220" s="203" t="s">
        <v>270</v>
      </c>
      <c r="G220" s="14"/>
      <c r="H220" s="204">
        <v>12.737</v>
      </c>
      <c r="I220" s="205"/>
      <c r="J220" s="14"/>
      <c r="K220" s="14"/>
      <c r="L220" s="201"/>
      <c r="M220" s="206"/>
      <c r="N220" s="207"/>
      <c r="O220" s="207"/>
      <c r="P220" s="207"/>
      <c r="Q220" s="207"/>
      <c r="R220" s="207"/>
      <c r="S220" s="207"/>
      <c r="T220" s="20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2" t="s">
        <v>175</v>
      </c>
      <c r="AU220" s="202" t="s">
        <v>82</v>
      </c>
      <c r="AV220" s="14" t="s">
        <v>82</v>
      </c>
      <c r="AW220" s="14" t="s">
        <v>30</v>
      </c>
      <c r="AX220" s="14" t="s">
        <v>74</v>
      </c>
      <c r="AY220" s="202" t="s">
        <v>166</v>
      </c>
    </row>
    <row r="221" s="13" customFormat="1">
      <c r="A221" s="13"/>
      <c r="B221" s="193"/>
      <c r="C221" s="13"/>
      <c r="D221" s="194" t="s">
        <v>175</v>
      </c>
      <c r="E221" s="195" t="s">
        <v>1</v>
      </c>
      <c r="F221" s="196" t="s">
        <v>271</v>
      </c>
      <c r="G221" s="13"/>
      <c r="H221" s="195" t="s">
        <v>1</v>
      </c>
      <c r="I221" s="197"/>
      <c r="J221" s="13"/>
      <c r="K221" s="13"/>
      <c r="L221" s="193"/>
      <c r="M221" s="198"/>
      <c r="N221" s="199"/>
      <c r="O221" s="199"/>
      <c r="P221" s="199"/>
      <c r="Q221" s="199"/>
      <c r="R221" s="199"/>
      <c r="S221" s="199"/>
      <c r="T221" s="20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5" t="s">
        <v>175</v>
      </c>
      <c r="AU221" s="195" t="s">
        <v>82</v>
      </c>
      <c r="AV221" s="13" t="s">
        <v>80</v>
      </c>
      <c r="AW221" s="13" t="s">
        <v>30</v>
      </c>
      <c r="AX221" s="13" t="s">
        <v>74</v>
      </c>
      <c r="AY221" s="195" t="s">
        <v>166</v>
      </c>
    </row>
    <row r="222" s="14" customFormat="1">
      <c r="A222" s="14"/>
      <c r="B222" s="201"/>
      <c r="C222" s="14"/>
      <c r="D222" s="194" t="s">
        <v>175</v>
      </c>
      <c r="E222" s="202" t="s">
        <v>1</v>
      </c>
      <c r="F222" s="203" t="s">
        <v>272</v>
      </c>
      <c r="G222" s="14"/>
      <c r="H222" s="204">
        <v>0.35999999999999999</v>
      </c>
      <c r="I222" s="205"/>
      <c r="J222" s="14"/>
      <c r="K222" s="14"/>
      <c r="L222" s="201"/>
      <c r="M222" s="206"/>
      <c r="N222" s="207"/>
      <c r="O222" s="207"/>
      <c r="P222" s="207"/>
      <c r="Q222" s="207"/>
      <c r="R222" s="207"/>
      <c r="S222" s="207"/>
      <c r="T222" s="20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2" t="s">
        <v>175</v>
      </c>
      <c r="AU222" s="202" t="s">
        <v>82</v>
      </c>
      <c r="AV222" s="14" t="s">
        <v>82</v>
      </c>
      <c r="AW222" s="14" t="s">
        <v>30</v>
      </c>
      <c r="AX222" s="14" t="s">
        <v>74</v>
      </c>
      <c r="AY222" s="202" t="s">
        <v>166</v>
      </c>
    </row>
    <row r="223" s="13" customFormat="1">
      <c r="A223" s="13"/>
      <c r="B223" s="193"/>
      <c r="C223" s="13"/>
      <c r="D223" s="194" t="s">
        <v>175</v>
      </c>
      <c r="E223" s="195" t="s">
        <v>1</v>
      </c>
      <c r="F223" s="196" t="s">
        <v>273</v>
      </c>
      <c r="G223" s="13"/>
      <c r="H223" s="195" t="s">
        <v>1</v>
      </c>
      <c r="I223" s="197"/>
      <c r="J223" s="13"/>
      <c r="K223" s="13"/>
      <c r="L223" s="193"/>
      <c r="M223" s="198"/>
      <c r="N223" s="199"/>
      <c r="O223" s="199"/>
      <c r="P223" s="199"/>
      <c r="Q223" s="199"/>
      <c r="R223" s="199"/>
      <c r="S223" s="199"/>
      <c r="T223" s="20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5" t="s">
        <v>175</v>
      </c>
      <c r="AU223" s="195" t="s">
        <v>82</v>
      </c>
      <c r="AV223" s="13" t="s">
        <v>80</v>
      </c>
      <c r="AW223" s="13" t="s">
        <v>30</v>
      </c>
      <c r="AX223" s="13" t="s">
        <v>74</v>
      </c>
      <c r="AY223" s="195" t="s">
        <v>166</v>
      </c>
    </row>
    <row r="224" s="14" customFormat="1">
      <c r="A224" s="14"/>
      <c r="B224" s="201"/>
      <c r="C224" s="14"/>
      <c r="D224" s="194" t="s">
        <v>175</v>
      </c>
      <c r="E224" s="202" t="s">
        <v>1</v>
      </c>
      <c r="F224" s="203" t="s">
        <v>274</v>
      </c>
      <c r="G224" s="14"/>
      <c r="H224" s="204">
        <v>22.698</v>
      </c>
      <c r="I224" s="205"/>
      <c r="J224" s="14"/>
      <c r="K224" s="14"/>
      <c r="L224" s="201"/>
      <c r="M224" s="206"/>
      <c r="N224" s="207"/>
      <c r="O224" s="207"/>
      <c r="P224" s="207"/>
      <c r="Q224" s="207"/>
      <c r="R224" s="207"/>
      <c r="S224" s="207"/>
      <c r="T224" s="20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2" t="s">
        <v>175</v>
      </c>
      <c r="AU224" s="202" t="s">
        <v>82</v>
      </c>
      <c r="AV224" s="14" t="s">
        <v>82</v>
      </c>
      <c r="AW224" s="14" t="s">
        <v>30</v>
      </c>
      <c r="AX224" s="14" t="s">
        <v>74</v>
      </c>
      <c r="AY224" s="202" t="s">
        <v>166</v>
      </c>
    </row>
    <row r="225" s="13" customFormat="1">
      <c r="A225" s="13"/>
      <c r="B225" s="193"/>
      <c r="C225" s="13"/>
      <c r="D225" s="194" t="s">
        <v>175</v>
      </c>
      <c r="E225" s="195" t="s">
        <v>1</v>
      </c>
      <c r="F225" s="196" t="s">
        <v>275</v>
      </c>
      <c r="G225" s="13"/>
      <c r="H225" s="195" t="s">
        <v>1</v>
      </c>
      <c r="I225" s="197"/>
      <c r="J225" s="13"/>
      <c r="K225" s="13"/>
      <c r="L225" s="193"/>
      <c r="M225" s="198"/>
      <c r="N225" s="199"/>
      <c r="O225" s="199"/>
      <c r="P225" s="199"/>
      <c r="Q225" s="199"/>
      <c r="R225" s="199"/>
      <c r="S225" s="199"/>
      <c r="T225" s="20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5" t="s">
        <v>175</v>
      </c>
      <c r="AU225" s="195" t="s">
        <v>82</v>
      </c>
      <c r="AV225" s="13" t="s">
        <v>80</v>
      </c>
      <c r="AW225" s="13" t="s">
        <v>30</v>
      </c>
      <c r="AX225" s="13" t="s">
        <v>74</v>
      </c>
      <c r="AY225" s="195" t="s">
        <v>166</v>
      </c>
    </row>
    <row r="226" s="14" customFormat="1">
      <c r="A226" s="14"/>
      <c r="B226" s="201"/>
      <c r="C226" s="14"/>
      <c r="D226" s="194" t="s">
        <v>175</v>
      </c>
      <c r="E226" s="202" t="s">
        <v>1</v>
      </c>
      <c r="F226" s="203" t="s">
        <v>276</v>
      </c>
      <c r="G226" s="14"/>
      <c r="H226" s="204">
        <v>3.0110000000000001</v>
      </c>
      <c r="I226" s="205"/>
      <c r="J226" s="14"/>
      <c r="K226" s="14"/>
      <c r="L226" s="201"/>
      <c r="M226" s="206"/>
      <c r="N226" s="207"/>
      <c r="O226" s="207"/>
      <c r="P226" s="207"/>
      <c r="Q226" s="207"/>
      <c r="R226" s="207"/>
      <c r="S226" s="207"/>
      <c r="T226" s="20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2" t="s">
        <v>175</v>
      </c>
      <c r="AU226" s="202" t="s">
        <v>82</v>
      </c>
      <c r="AV226" s="14" t="s">
        <v>82</v>
      </c>
      <c r="AW226" s="14" t="s">
        <v>30</v>
      </c>
      <c r="AX226" s="14" t="s">
        <v>74</v>
      </c>
      <c r="AY226" s="202" t="s">
        <v>166</v>
      </c>
    </row>
    <row r="227" s="13" customFormat="1">
      <c r="A227" s="13"/>
      <c r="B227" s="193"/>
      <c r="C227" s="13"/>
      <c r="D227" s="194" t="s">
        <v>175</v>
      </c>
      <c r="E227" s="195" t="s">
        <v>1</v>
      </c>
      <c r="F227" s="196" t="s">
        <v>277</v>
      </c>
      <c r="G227" s="13"/>
      <c r="H227" s="195" t="s">
        <v>1</v>
      </c>
      <c r="I227" s="197"/>
      <c r="J227" s="13"/>
      <c r="K227" s="13"/>
      <c r="L227" s="193"/>
      <c r="M227" s="198"/>
      <c r="N227" s="199"/>
      <c r="O227" s="199"/>
      <c r="P227" s="199"/>
      <c r="Q227" s="199"/>
      <c r="R227" s="199"/>
      <c r="S227" s="199"/>
      <c r="T227" s="20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5" t="s">
        <v>175</v>
      </c>
      <c r="AU227" s="195" t="s">
        <v>82</v>
      </c>
      <c r="AV227" s="13" t="s">
        <v>80</v>
      </c>
      <c r="AW227" s="13" t="s">
        <v>30</v>
      </c>
      <c r="AX227" s="13" t="s">
        <v>74</v>
      </c>
      <c r="AY227" s="195" t="s">
        <v>166</v>
      </c>
    </row>
    <row r="228" s="14" customFormat="1">
      <c r="A228" s="14"/>
      <c r="B228" s="201"/>
      <c r="C228" s="14"/>
      <c r="D228" s="194" t="s">
        <v>175</v>
      </c>
      <c r="E228" s="202" t="s">
        <v>1</v>
      </c>
      <c r="F228" s="203" t="s">
        <v>278</v>
      </c>
      <c r="G228" s="14"/>
      <c r="H228" s="204">
        <v>81</v>
      </c>
      <c r="I228" s="205"/>
      <c r="J228" s="14"/>
      <c r="K228" s="14"/>
      <c r="L228" s="201"/>
      <c r="M228" s="206"/>
      <c r="N228" s="207"/>
      <c r="O228" s="207"/>
      <c r="P228" s="207"/>
      <c r="Q228" s="207"/>
      <c r="R228" s="207"/>
      <c r="S228" s="207"/>
      <c r="T228" s="20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2" t="s">
        <v>175</v>
      </c>
      <c r="AU228" s="202" t="s">
        <v>82</v>
      </c>
      <c r="AV228" s="14" t="s">
        <v>82</v>
      </c>
      <c r="AW228" s="14" t="s">
        <v>30</v>
      </c>
      <c r="AX228" s="14" t="s">
        <v>74</v>
      </c>
      <c r="AY228" s="202" t="s">
        <v>166</v>
      </c>
    </row>
    <row r="229" s="15" customFormat="1">
      <c r="A229" s="15"/>
      <c r="B229" s="209"/>
      <c r="C229" s="15"/>
      <c r="D229" s="194" t="s">
        <v>175</v>
      </c>
      <c r="E229" s="210" t="s">
        <v>1</v>
      </c>
      <c r="F229" s="211" t="s">
        <v>180</v>
      </c>
      <c r="G229" s="15"/>
      <c r="H229" s="212">
        <v>148.81299999999999</v>
      </c>
      <c r="I229" s="213"/>
      <c r="J229" s="15"/>
      <c r="K229" s="15"/>
      <c r="L229" s="209"/>
      <c r="M229" s="214"/>
      <c r="N229" s="215"/>
      <c r="O229" s="215"/>
      <c r="P229" s="215"/>
      <c r="Q229" s="215"/>
      <c r="R229" s="215"/>
      <c r="S229" s="215"/>
      <c r="T229" s="21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10" t="s">
        <v>175</v>
      </c>
      <c r="AU229" s="210" t="s">
        <v>82</v>
      </c>
      <c r="AV229" s="15" t="s">
        <v>173</v>
      </c>
      <c r="AW229" s="15" t="s">
        <v>30</v>
      </c>
      <c r="AX229" s="15" t="s">
        <v>80</v>
      </c>
      <c r="AY229" s="210" t="s">
        <v>166</v>
      </c>
    </row>
    <row r="230" s="2" customFormat="1" ht="24.15" customHeight="1">
      <c r="A230" s="38"/>
      <c r="B230" s="179"/>
      <c r="C230" s="180" t="s">
        <v>279</v>
      </c>
      <c r="D230" s="180" t="s">
        <v>168</v>
      </c>
      <c r="E230" s="181" t="s">
        <v>280</v>
      </c>
      <c r="F230" s="182" t="s">
        <v>281</v>
      </c>
      <c r="G230" s="183" t="s">
        <v>282</v>
      </c>
      <c r="H230" s="184">
        <v>1</v>
      </c>
      <c r="I230" s="185"/>
      <c r="J230" s="186">
        <f>ROUND(I230*H230,2)</f>
        <v>0</v>
      </c>
      <c r="K230" s="182" t="s">
        <v>172</v>
      </c>
      <c r="L230" s="39"/>
      <c r="M230" s="187" t="s">
        <v>1</v>
      </c>
      <c r="N230" s="188" t="s">
        <v>39</v>
      </c>
      <c r="O230" s="77"/>
      <c r="P230" s="189">
        <f>O230*H230</f>
        <v>0</v>
      </c>
      <c r="Q230" s="189">
        <v>0.021350000000000001</v>
      </c>
      <c r="R230" s="189">
        <f>Q230*H230</f>
        <v>0.021350000000000001</v>
      </c>
      <c r="S230" s="189">
        <v>0</v>
      </c>
      <c r="T230" s="19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1" t="s">
        <v>173</v>
      </c>
      <c r="AT230" s="191" t="s">
        <v>168</v>
      </c>
      <c r="AU230" s="191" t="s">
        <v>82</v>
      </c>
      <c r="AY230" s="19" t="s">
        <v>166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80</v>
      </c>
      <c r="BK230" s="192">
        <f>ROUND(I230*H230,2)</f>
        <v>0</v>
      </c>
      <c r="BL230" s="19" t="s">
        <v>173</v>
      </c>
      <c r="BM230" s="191" t="s">
        <v>283</v>
      </c>
    </row>
    <row r="231" s="12" customFormat="1" ht="22.8" customHeight="1">
      <c r="A231" s="12"/>
      <c r="B231" s="166"/>
      <c r="C231" s="12"/>
      <c r="D231" s="167" t="s">
        <v>73</v>
      </c>
      <c r="E231" s="177" t="s">
        <v>284</v>
      </c>
      <c r="F231" s="177" t="s">
        <v>285</v>
      </c>
      <c r="G231" s="12"/>
      <c r="H231" s="12"/>
      <c r="I231" s="169"/>
      <c r="J231" s="178">
        <f>BK231</f>
        <v>0</v>
      </c>
      <c r="K231" s="12"/>
      <c r="L231" s="166"/>
      <c r="M231" s="171"/>
      <c r="N231" s="172"/>
      <c r="O231" s="172"/>
      <c r="P231" s="173">
        <f>SUM(P232:P264)</f>
        <v>0</v>
      </c>
      <c r="Q231" s="172"/>
      <c r="R231" s="173">
        <f>SUM(R232:R264)</f>
        <v>16.647600000000004</v>
      </c>
      <c r="S231" s="172"/>
      <c r="T231" s="174">
        <f>SUM(T232:T264)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67" t="s">
        <v>80</v>
      </c>
      <c r="AT231" s="175" t="s">
        <v>73</v>
      </c>
      <c r="AU231" s="175" t="s">
        <v>80</v>
      </c>
      <c r="AY231" s="167" t="s">
        <v>166</v>
      </c>
      <c r="BK231" s="176">
        <f>SUM(BK232:BK264)</f>
        <v>0</v>
      </c>
    </row>
    <row r="232" s="2" customFormat="1" ht="24.15" customHeight="1">
      <c r="A232" s="38"/>
      <c r="B232" s="179"/>
      <c r="C232" s="180" t="s">
        <v>286</v>
      </c>
      <c r="D232" s="180" t="s">
        <v>168</v>
      </c>
      <c r="E232" s="181" t="s">
        <v>287</v>
      </c>
      <c r="F232" s="182" t="s">
        <v>288</v>
      </c>
      <c r="G232" s="183" t="s">
        <v>171</v>
      </c>
      <c r="H232" s="184">
        <v>240</v>
      </c>
      <c r="I232" s="185"/>
      <c r="J232" s="186">
        <f>ROUND(I232*H232,2)</f>
        <v>0</v>
      </c>
      <c r="K232" s="182" t="s">
        <v>172</v>
      </c>
      <c r="L232" s="39"/>
      <c r="M232" s="187" t="s">
        <v>1</v>
      </c>
      <c r="N232" s="188" t="s">
        <v>39</v>
      </c>
      <c r="O232" s="77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1" t="s">
        <v>173</v>
      </c>
      <c r="AT232" s="191" t="s">
        <v>168</v>
      </c>
      <c r="AU232" s="191" t="s">
        <v>82</v>
      </c>
      <c r="AY232" s="19" t="s">
        <v>166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80</v>
      </c>
      <c r="BK232" s="192">
        <f>ROUND(I232*H232,2)</f>
        <v>0</v>
      </c>
      <c r="BL232" s="19" t="s">
        <v>173</v>
      </c>
      <c r="BM232" s="191" t="s">
        <v>289</v>
      </c>
    </row>
    <row r="233" s="13" customFormat="1">
      <c r="A233" s="13"/>
      <c r="B233" s="193"/>
      <c r="C233" s="13"/>
      <c r="D233" s="194" t="s">
        <v>175</v>
      </c>
      <c r="E233" s="195" t="s">
        <v>1</v>
      </c>
      <c r="F233" s="196" t="s">
        <v>290</v>
      </c>
      <c r="G233" s="13"/>
      <c r="H233" s="195" t="s">
        <v>1</v>
      </c>
      <c r="I233" s="197"/>
      <c r="J233" s="13"/>
      <c r="K233" s="13"/>
      <c r="L233" s="193"/>
      <c r="M233" s="198"/>
      <c r="N233" s="199"/>
      <c r="O233" s="199"/>
      <c r="P233" s="199"/>
      <c r="Q233" s="199"/>
      <c r="R233" s="199"/>
      <c r="S233" s="199"/>
      <c r="T233" s="20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5" t="s">
        <v>175</v>
      </c>
      <c r="AU233" s="195" t="s">
        <v>82</v>
      </c>
      <c r="AV233" s="13" t="s">
        <v>80</v>
      </c>
      <c r="AW233" s="13" t="s">
        <v>30</v>
      </c>
      <c r="AX233" s="13" t="s">
        <v>74</v>
      </c>
      <c r="AY233" s="195" t="s">
        <v>166</v>
      </c>
    </row>
    <row r="234" s="14" customFormat="1">
      <c r="A234" s="14"/>
      <c r="B234" s="201"/>
      <c r="C234" s="14"/>
      <c r="D234" s="194" t="s">
        <v>175</v>
      </c>
      <c r="E234" s="202" t="s">
        <v>1</v>
      </c>
      <c r="F234" s="203" t="s">
        <v>291</v>
      </c>
      <c r="G234" s="14"/>
      <c r="H234" s="204">
        <v>240</v>
      </c>
      <c r="I234" s="205"/>
      <c r="J234" s="14"/>
      <c r="K234" s="14"/>
      <c r="L234" s="201"/>
      <c r="M234" s="206"/>
      <c r="N234" s="207"/>
      <c r="O234" s="207"/>
      <c r="P234" s="207"/>
      <c r="Q234" s="207"/>
      <c r="R234" s="207"/>
      <c r="S234" s="207"/>
      <c r="T234" s="20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2" t="s">
        <v>175</v>
      </c>
      <c r="AU234" s="202" t="s">
        <v>82</v>
      </c>
      <c r="AV234" s="14" t="s">
        <v>82</v>
      </c>
      <c r="AW234" s="14" t="s">
        <v>30</v>
      </c>
      <c r="AX234" s="14" t="s">
        <v>80</v>
      </c>
      <c r="AY234" s="202" t="s">
        <v>166</v>
      </c>
    </row>
    <row r="235" s="2" customFormat="1" ht="24.15" customHeight="1">
      <c r="A235" s="38"/>
      <c r="B235" s="179"/>
      <c r="C235" s="180" t="s">
        <v>292</v>
      </c>
      <c r="D235" s="180" t="s">
        <v>168</v>
      </c>
      <c r="E235" s="181" t="s">
        <v>293</v>
      </c>
      <c r="F235" s="182" t="s">
        <v>294</v>
      </c>
      <c r="G235" s="183" t="s">
        <v>171</v>
      </c>
      <c r="H235" s="184">
        <v>480</v>
      </c>
      <c r="I235" s="185"/>
      <c r="J235" s="186">
        <f>ROUND(I235*H235,2)</f>
        <v>0</v>
      </c>
      <c r="K235" s="182" t="s">
        <v>172</v>
      </c>
      <c r="L235" s="39"/>
      <c r="M235" s="187" t="s">
        <v>1</v>
      </c>
      <c r="N235" s="188" t="s">
        <v>39</v>
      </c>
      <c r="O235" s="77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1" t="s">
        <v>173</v>
      </c>
      <c r="AT235" s="191" t="s">
        <v>168</v>
      </c>
      <c r="AU235" s="191" t="s">
        <v>82</v>
      </c>
      <c r="AY235" s="19" t="s">
        <v>166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9" t="s">
        <v>80</v>
      </c>
      <c r="BK235" s="192">
        <f>ROUND(I235*H235,2)</f>
        <v>0</v>
      </c>
      <c r="BL235" s="19" t="s">
        <v>173</v>
      </c>
      <c r="BM235" s="191" t="s">
        <v>295</v>
      </c>
    </row>
    <row r="236" s="13" customFormat="1">
      <c r="A236" s="13"/>
      <c r="B236" s="193"/>
      <c r="C236" s="13"/>
      <c r="D236" s="194" t="s">
        <v>175</v>
      </c>
      <c r="E236" s="195" t="s">
        <v>1</v>
      </c>
      <c r="F236" s="196" t="s">
        <v>296</v>
      </c>
      <c r="G236" s="13"/>
      <c r="H236" s="195" t="s">
        <v>1</v>
      </c>
      <c r="I236" s="197"/>
      <c r="J236" s="13"/>
      <c r="K236" s="13"/>
      <c r="L236" s="193"/>
      <c r="M236" s="198"/>
      <c r="N236" s="199"/>
      <c r="O236" s="199"/>
      <c r="P236" s="199"/>
      <c r="Q236" s="199"/>
      <c r="R236" s="199"/>
      <c r="S236" s="199"/>
      <c r="T236" s="20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5" t="s">
        <v>175</v>
      </c>
      <c r="AU236" s="195" t="s">
        <v>82</v>
      </c>
      <c r="AV236" s="13" t="s">
        <v>80</v>
      </c>
      <c r="AW236" s="13" t="s">
        <v>30</v>
      </c>
      <c r="AX236" s="13" t="s">
        <v>74</v>
      </c>
      <c r="AY236" s="195" t="s">
        <v>166</v>
      </c>
    </row>
    <row r="237" s="14" customFormat="1">
      <c r="A237" s="14"/>
      <c r="B237" s="201"/>
      <c r="C237" s="14"/>
      <c r="D237" s="194" t="s">
        <v>175</v>
      </c>
      <c r="E237" s="202" t="s">
        <v>1</v>
      </c>
      <c r="F237" s="203" t="s">
        <v>297</v>
      </c>
      <c r="G237" s="14"/>
      <c r="H237" s="204">
        <v>480</v>
      </c>
      <c r="I237" s="205"/>
      <c r="J237" s="14"/>
      <c r="K237" s="14"/>
      <c r="L237" s="201"/>
      <c r="M237" s="206"/>
      <c r="N237" s="207"/>
      <c r="O237" s="207"/>
      <c r="P237" s="207"/>
      <c r="Q237" s="207"/>
      <c r="R237" s="207"/>
      <c r="S237" s="207"/>
      <c r="T237" s="20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2" t="s">
        <v>175</v>
      </c>
      <c r="AU237" s="202" t="s">
        <v>82</v>
      </c>
      <c r="AV237" s="14" t="s">
        <v>82</v>
      </c>
      <c r="AW237" s="14" t="s">
        <v>30</v>
      </c>
      <c r="AX237" s="14" t="s">
        <v>80</v>
      </c>
      <c r="AY237" s="202" t="s">
        <v>166</v>
      </c>
    </row>
    <row r="238" s="2" customFormat="1" ht="37.8" customHeight="1">
      <c r="A238" s="38"/>
      <c r="B238" s="179"/>
      <c r="C238" s="180" t="s">
        <v>298</v>
      </c>
      <c r="D238" s="180" t="s">
        <v>168</v>
      </c>
      <c r="E238" s="181" t="s">
        <v>299</v>
      </c>
      <c r="F238" s="182" t="s">
        <v>300</v>
      </c>
      <c r="G238" s="183" t="s">
        <v>171</v>
      </c>
      <c r="H238" s="184">
        <v>240</v>
      </c>
      <c r="I238" s="185"/>
      <c r="J238" s="186">
        <f>ROUND(I238*H238,2)</f>
        <v>0</v>
      </c>
      <c r="K238" s="182" t="s">
        <v>172</v>
      </c>
      <c r="L238" s="39"/>
      <c r="M238" s="187" t="s">
        <v>1</v>
      </c>
      <c r="N238" s="188" t="s">
        <v>39</v>
      </c>
      <c r="O238" s="77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1" t="s">
        <v>173</v>
      </c>
      <c r="AT238" s="191" t="s">
        <v>168</v>
      </c>
      <c r="AU238" s="191" t="s">
        <v>82</v>
      </c>
      <c r="AY238" s="19" t="s">
        <v>166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80</v>
      </c>
      <c r="BK238" s="192">
        <f>ROUND(I238*H238,2)</f>
        <v>0</v>
      </c>
      <c r="BL238" s="19" t="s">
        <v>173</v>
      </c>
      <c r="BM238" s="191" t="s">
        <v>301</v>
      </c>
    </row>
    <row r="239" s="2" customFormat="1" ht="37.8" customHeight="1">
      <c r="A239" s="38"/>
      <c r="B239" s="179"/>
      <c r="C239" s="180" t="s">
        <v>302</v>
      </c>
      <c r="D239" s="180" t="s">
        <v>168</v>
      </c>
      <c r="E239" s="181" t="s">
        <v>303</v>
      </c>
      <c r="F239" s="182" t="s">
        <v>304</v>
      </c>
      <c r="G239" s="183" t="s">
        <v>171</v>
      </c>
      <c r="H239" s="184">
        <v>240</v>
      </c>
      <c r="I239" s="185"/>
      <c r="J239" s="186">
        <f>ROUND(I239*H239,2)</f>
        <v>0</v>
      </c>
      <c r="K239" s="182" t="s">
        <v>172</v>
      </c>
      <c r="L239" s="39"/>
      <c r="M239" s="187" t="s">
        <v>1</v>
      </c>
      <c r="N239" s="188" t="s">
        <v>39</v>
      </c>
      <c r="O239" s="77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1" t="s">
        <v>173</v>
      </c>
      <c r="AT239" s="191" t="s">
        <v>168</v>
      </c>
      <c r="AU239" s="191" t="s">
        <v>82</v>
      </c>
      <c r="AY239" s="19" t="s">
        <v>166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80</v>
      </c>
      <c r="BK239" s="192">
        <f>ROUND(I239*H239,2)</f>
        <v>0</v>
      </c>
      <c r="BL239" s="19" t="s">
        <v>173</v>
      </c>
      <c r="BM239" s="191" t="s">
        <v>305</v>
      </c>
    </row>
    <row r="240" s="13" customFormat="1">
      <c r="A240" s="13"/>
      <c r="B240" s="193"/>
      <c r="C240" s="13"/>
      <c r="D240" s="194" t="s">
        <v>175</v>
      </c>
      <c r="E240" s="195" t="s">
        <v>1</v>
      </c>
      <c r="F240" s="196" t="s">
        <v>306</v>
      </c>
      <c r="G240" s="13"/>
      <c r="H240" s="195" t="s">
        <v>1</v>
      </c>
      <c r="I240" s="197"/>
      <c r="J240" s="13"/>
      <c r="K240" s="13"/>
      <c r="L240" s="193"/>
      <c r="M240" s="198"/>
      <c r="N240" s="199"/>
      <c r="O240" s="199"/>
      <c r="P240" s="199"/>
      <c r="Q240" s="199"/>
      <c r="R240" s="199"/>
      <c r="S240" s="199"/>
      <c r="T240" s="20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5" t="s">
        <v>175</v>
      </c>
      <c r="AU240" s="195" t="s">
        <v>82</v>
      </c>
      <c r="AV240" s="13" t="s">
        <v>80</v>
      </c>
      <c r="AW240" s="13" t="s">
        <v>30</v>
      </c>
      <c r="AX240" s="13" t="s">
        <v>74</v>
      </c>
      <c r="AY240" s="195" t="s">
        <v>166</v>
      </c>
    </row>
    <row r="241" s="14" customFormat="1">
      <c r="A241" s="14"/>
      <c r="B241" s="201"/>
      <c r="C241" s="14"/>
      <c r="D241" s="194" t="s">
        <v>175</v>
      </c>
      <c r="E241" s="202" t="s">
        <v>1</v>
      </c>
      <c r="F241" s="203" t="s">
        <v>291</v>
      </c>
      <c r="G241" s="14"/>
      <c r="H241" s="204">
        <v>240</v>
      </c>
      <c r="I241" s="205"/>
      <c r="J241" s="14"/>
      <c r="K241" s="14"/>
      <c r="L241" s="201"/>
      <c r="M241" s="206"/>
      <c r="N241" s="207"/>
      <c r="O241" s="207"/>
      <c r="P241" s="207"/>
      <c r="Q241" s="207"/>
      <c r="R241" s="207"/>
      <c r="S241" s="207"/>
      <c r="T241" s="20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2" t="s">
        <v>175</v>
      </c>
      <c r="AU241" s="202" t="s">
        <v>82</v>
      </c>
      <c r="AV241" s="14" t="s">
        <v>82</v>
      </c>
      <c r="AW241" s="14" t="s">
        <v>30</v>
      </c>
      <c r="AX241" s="14" t="s">
        <v>80</v>
      </c>
      <c r="AY241" s="202" t="s">
        <v>166</v>
      </c>
    </row>
    <row r="242" s="2" customFormat="1" ht="24.15" customHeight="1">
      <c r="A242" s="38"/>
      <c r="B242" s="179"/>
      <c r="C242" s="217" t="s">
        <v>307</v>
      </c>
      <c r="D242" s="217" t="s">
        <v>259</v>
      </c>
      <c r="E242" s="218" t="s">
        <v>308</v>
      </c>
      <c r="F242" s="219" t="s">
        <v>309</v>
      </c>
      <c r="G242" s="220" t="s">
        <v>189</v>
      </c>
      <c r="H242" s="221">
        <v>79.200000000000003</v>
      </c>
      <c r="I242" s="222"/>
      <c r="J242" s="223">
        <f>ROUND(I242*H242,2)</f>
        <v>0</v>
      </c>
      <c r="K242" s="219" t="s">
        <v>1</v>
      </c>
      <c r="L242" s="224"/>
      <c r="M242" s="225" t="s">
        <v>1</v>
      </c>
      <c r="N242" s="226" t="s">
        <v>39</v>
      </c>
      <c r="O242" s="77"/>
      <c r="P242" s="189">
        <f>O242*H242</f>
        <v>0</v>
      </c>
      <c r="Q242" s="189">
        <v>0.20999999999999999</v>
      </c>
      <c r="R242" s="189">
        <f>Q242*H242</f>
        <v>16.632000000000001</v>
      </c>
      <c r="S242" s="189">
        <v>0</v>
      </c>
      <c r="T242" s="19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1" t="s">
        <v>220</v>
      </c>
      <c r="AT242" s="191" t="s">
        <v>259</v>
      </c>
      <c r="AU242" s="191" t="s">
        <v>82</v>
      </c>
      <c r="AY242" s="19" t="s">
        <v>166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80</v>
      </c>
      <c r="BK242" s="192">
        <f>ROUND(I242*H242,2)</f>
        <v>0</v>
      </c>
      <c r="BL242" s="19" t="s">
        <v>173</v>
      </c>
      <c r="BM242" s="191" t="s">
        <v>310</v>
      </c>
    </row>
    <row r="243" s="14" customFormat="1">
      <c r="A243" s="14"/>
      <c r="B243" s="201"/>
      <c r="C243" s="14"/>
      <c r="D243" s="194" t="s">
        <v>175</v>
      </c>
      <c r="E243" s="202" t="s">
        <v>1</v>
      </c>
      <c r="F243" s="203" t="s">
        <v>311</v>
      </c>
      <c r="G243" s="14"/>
      <c r="H243" s="204">
        <v>79.200000000000003</v>
      </c>
      <c r="I243" s="205"/>
      <c r="J243" s="14"/>
      <c r="K243" s="14"/>
      <c r="L243" s="201"/>
      <c r="M243" s="206"/>
      <c r="N243" s="207"/>
      <c r="O243" s="207"/>
      <c r="P243" s="207"/>
      <c r="Q243" s="207"/>
      <c r="R243" s="207"/>
      <c r="S243" s="207"/>
      <c r="T243" s="20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2" t="s">
        <v>175</v>
      </c>
      <c r="AU243" s="202" t="s">
        <v>82</v>
      </c>
      <c r="AV243" s="14" t="s">
        <v>82</v>
      </c>
      <c r="AW243" s="14" t="s">
        <v>30</v>
      </c>
      <c r="AX243" s="14" t="s">
        <v>80</v>
      </c>
      <c r="AY243" s="202" t="s">
        <v>166</v>
      </c>
    </row>
    <row r="244" s="2" customFormat="1" ht="24.15" customHeight="1">
      <c r="A244" s="38"/>
      <c r="B244" s="179"/>
      <c r="C244" s="180" t="s">
        <v>7</v>
      </c>
      <c r="D244" s="180" t="s">
        <v>168</v>
      </c>
      <c r="E244" s="181" t="s">
        <v>312</v>
      </c>
      <c r="F244" s="182" t="s">
        <v>313</v>
      </c>
      <c r="G244" s="183" t="s">
        <v>171</v>
      </c>
      <c r="H244" s="184">
        <v>240</v>
      </c>
      <c r="I244" s="185"/>
      <c r="J244" s="186">
        <f>ROUND(I244*H244,2)</f>
        <v>0</v>
      </c>
      <c r="K244" s="182" t="s">
        <v>172</v>
      </c>
      <c r="L244" s="39"/>
      <c r="M244" s="187" t="s">
        <v>1</v>
      </c>
      <c r="N244" s="188" t="s">
        <v>39</v>
      </c>
      <c r="O244" s="77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1" t="s">
        <v>173</v>
      </c>
      <c r="AT244" s="191" t="s">
        <v>168</v>
      </c>
      <c r="AU244" s="191" t="s">
        <v>82</v>
      </c>
      <c r="AY244" s="19" t="s">
        <v>166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9" t="s">
        <v>80</v>
      </c>
      <c r="BK244" s="192">
        <f>ROUND(I244*H244,2)</f>
        <v>0</v>
      </c>
      <c r="BL244" s="19" t="s">
        <v>173</v>
      </c>
      <c r="BM244" s="191" t="s">
        <v>314</v>
      </c>
    </row>
    <row r="245" s="2" customFormat="1" ht="16.5" customHeight="1">
      <c r="A245" s="38"/>
      <c r="B245" s="179"/>
      <c r="C245" s="217" t="s">
        <v>315</v>
      </c>
      <c r="D245" s="217" t="s">
        <v>259</v>
      </c>
      <c r="E245" s="218" t="s">
        <v>316</v>
      </c>
      <c r="F245" s="219" t="s">
        <v>317</v>
      </c>
      <c r="G245" s="220" t="s">
        <v>318</v>
      </c>
      <c r="H245" s="221">
        <v>8.4000000000000004</v>
      </c>
      <c r="I245" s="222"/>
      <c r="J245" s="223">
        <f>ROUND(I245*H245,2)</f>
        <v>0</v>
      </c>
      <c r="K245" s="219" t="s">
        <v>172</v>
      </c>
      <c r="L245" s="224"/>
      <c r="M245" s="225" t="s">
        <v>1</v>
      </c>
      <c r="N245" s="226" t="s">
        <v>39</v>
      </c>
      <c r="O245" s="77"/>
      <c r="P245" s="189">
        <f>O245*H245</f>
        <v>0</v>
      </c>
      <c r="Q245" s="189">
        <v>0.001</v>
      </c>
      <c r="R245" s="189">
        <f>Q245*H245</f>
        <v>0.0084000000000000012</v>
      </c>
      <c r="S245" s="189">
        <v>0</v>
      </c>
      <c r="T245" s="19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1" t="s">
        <v>220</v>
      </c>
      <c r="AT245" s="191" t="s">
        <v>259</v>
      </c>
      <c r="AU245" s="191" t="s">
        <v>82</v>
      </c>
      <c r="AY245" s="19" t="s">
        <v>166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80</v>
      </c>
      <c r="BK245" s="192">
        <f>ROUND(I245*H245,2)</f>
        <v>0</v>
      </c>
      <c r="BL245" s="19" t="s">
        <v>173</v>
      </c>
      <c r="BM245" s="191" t="s">
        <v>319</v>
      </c>
    </row>
    <row r="246" s="14" customFormat="1">
      <c r="A246" s="14"/>
      <c r="B246" s="201"/>
      <c r="C246" s="14"/>
      <c r="D246" s="194" t="s">
        <v>175</v>
      </c>
      <c r="E246" s="202" t="s">
        <v>1</v>
      </c>
      <c r="F246" s="203" t="s">
        <v>320</v>
      </c>
      <c r="G246" s="14"/>
      <c r="H246" s="204">
        <v>8.4000000000000004</v>
      </c>
      <c r="I246" s="205"/>
      <c r="J246" s="14"/>
      <c r="K246" s="14"/>
      <c r="L246" s="201"/>
      <c r="M246" s="206"/>
      <c r="N246" s="207"/>
      <c r="O246" s="207"/>
      <c r="P246" s="207"/>
      <c r="Q246" s="207"/>
      <c r="R246" s="207"/>
      <c r="S246" s="207"/>
      <c r="T246" s="20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2" t="s">
        <v>175</v>
      </c>
      <c r="AU246" s="202" t="s">
        <v>82</v>
      </c>
      <c r="AV246" s="14" t="s">
        <v>82</v>
      </c>
      <c r="AW246" s="14" t="s">
        <v>30</v>
      </c>
      <c r="AX246" s="14" t="s">
        <v>80</v>
      </c>
      <c r="AY246" s="202" t="s">
        <v>166</v>
      </c>
    </row>
    <row r="247" s="2" customFormat="1" ht="21.75" customHeight="1">
      <c r="A247" s="38"/>
      <c r="B247" s="179"/>
      <c r="C247" s="180" t="s">
        <v>321</v>
      </c>
      <c r="D247" s="180" t="s">
        <v>168</v>
      </c>
      <c r="E247" s="181" t="s">
        <v>322</v>
      </c>
      <c r="F247" s="182" t="s">
        <v>323</v>
      </c>
      <c r="G247" s="183" t="s">
        <v>171</v>
      </c>
      <c r="H247" s="184">
        <v>240</v>
      </c>
      <c r="I247" s="185"/>
      <c r="J247" s="186">
        <f>ROUND(I247*H247,2)</f>
        <v>0</v>
      </c>
      <c r="K247" s="182" t="s">
        <v>172</v>
      </c>
      <c r="L247" s="39"/>
      <c r="M247" s="187" t="s">
        <v>1</v>
      </c>
      <c r="N247" s="188" t="s">
        <v>39</v>
      </c>
      <c r="O247" s="77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1" t="s">
        <v>173</v>
      </c>
      <c r="AT247" s="191" t="s">
        <v>168</v>
      </c>
      <c r="AU247" s="191" t="s">
        <v>82</v>
      </c>
      <c r="AY247" s="19" t="s">
        <v>166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80</v>
      </c>
      <c r="BK247" s="192">
        <f>ROUND(I247*H247,2)</f>
        <v>0</v>
      </c>
      <c r="BL247" s="19" t="s">
        <v>173</v>
      </c>
      <c r="BM247" s="191" t="s">
        <v>324</v>
      </c>
    </row>
    <row r="248" s="2" customFormat="1" ht="21.75" customHeight="1">
      <c r="A248" s="38"/>
      <c r="B248" s="179"/>
      <c r="C248" s="180" t="s">
        <v>325</v>
      </c>
      <c r="D248" s="180" t="s">
        <v>168</v>
      </c>
      <c r="E248" s="181" t="s">
        <v>326</v>
      </c>
      <c r="F248" s="182" t="s">
        <v>327</v>
      </c>
      <c r="G248" s="183" t="s">
        <v>171</v>
      </c>
      <c r="H248" s="184">
        <v>240</v>
      </c>
      <c r="I248" s="185"/>
      <c r="J248" s="186">
        <f>ROUND(I248*H248,2)</f>
        <v>0</v>
      </c>
      <c r="K248" s="182" t="s">
        <v>172</v>
      </c>
      <c r="L248" s="39"/>
      <c r="M248" s="187" t="s">
        <v>1</v>
      </c>
      <c r="N248" s="188" t="s">
        <v>39</v>
      </c>
      <c r="O248" s="77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91" t="s">
        <v>173</v>
      </c>
      <c r="AT248" s="191" t="s">
        <v>168</v>
      </c>
      <c r="AU248" s="191" t="s">
        <v>82</v>
      </c>
      <c r="AY248" s="19" t="s">
        <v>166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80</v>
      </c>
      <c r="BK248" s="192">
        <f>ROUND(I248*H248,2)</f>
        <v>0</v>
      </c>
      <c r="BL248" s="19" t="s">
        <v>173</v>
      </c>
      <c r="BM248" s="191" t="s">
        <v>328</v>
      </c>
    </row>
    <row r="249" s="2" customFormat="1" ht="16.5" customHeight="1">
      <c r="A249" s="38"/>
      <c r="B249" s="179"/>
      <c r="C249" s="180" t="s">
        <v>329</v>
      </c>
      <c r="D249" s="180" t="s">
        <v>168</v>
      </c>
      <c r="E249" s="181" t="s">
        <v>330</v>
      </c>
      <c r="F249" s="182" t="s">
        <v>331</v>
      </c>
      <c r="G249" s="183" t="s">
        <v>171</v>
      </c>
      <c r="H249" s="184">
        <v>240</v>
      </c>
      <c r="I249" s="185"/>
      <c r="J249" s="186">
        <f>ROUND(I249*H249,2)</f>
        <v>0</v>
      </c>
      <c r="K249" s="182" t="s">
        <v>172</v>
      </c>
      <c r="L249" s="39"/>
      <c r="M249" s="187" t="s">
        <v>1</v>
      </c>
      <c r="N249" s="188" t="s">
        <v>39</v>
      </c>
      <c r="O249" s="77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1" t="s">
        <v>173</v>
      </c>
      <c r="AT249" s="191" t="s">
        <v>168</v>
      </c>
      <c r="AU249" s="191" t="s">
        <v>82</v>
      </c>
      <c r="AY249" s="19" t="s">
        <v>166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80</v>
      </c>
      <c r="BK249" s="192">
        <f>ROUND(I249*H249,2)</f>
        <v>0</v>
      </c>
      <c r="BL249" s="19" t="s">
        <v>173</v>
      </c>
      <c r="BM249" s="191" t="s">
        <v>332</v>
      </c>
    </row>
    <row r="250" s="2" customFormat="1" ht="33" customHeight="1">
      <c r="A250" s="38"/>
      <c r="B250" s="179"/>
      <c r="C250" s="180" t="s">
        <v>333</v>
      </c>
      <c r="D250" s="180" t="s">
        <v>168</v>
      </c>
      <c r="E250" s="181" t="s">
        <v>334</v>
      </c>
      <c r="F250" s="182" t="s">
        <v>335</v>
      </c>
      <c r="G250" s="183" t="s">
        <v>171</v>
      </c>
      <c r="H250" s="184">
        <v>240</v>
      </c>
      <c r="I250" s="185"/>
      <c r="J250" s="186">
        <f>ROUND(I250*H250,2)</f>
        <v>0</v>
      </c>
      <c r="K250" s="182" t="s">
        <v>172</v>
      </c>
      <c r="L250" s="39"/>
      <c r="M250" s="187" t="s">
        <v>1</v>
      </c>
      <c r="N250" s="188" t="s">
        <v>39</v>
      </c>
      <c r="O250" s="77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1" t="s">
        <v>173</v>
      </c>
      <c r="AT250" s="191" t="s">
        <v>168</v>
      </c>
      <c r="AU250" s="191" t="s">
        <v>82</v>
      </c>
      <c r="AY250" s="19" t="s">
        <v>166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80</v>
      </c>
      <c r="BK250" s="192">
        <f>ROUND(I250*H250,2)</f>
        <v>0</v>
      </c>
      <c r="BL250" s="19" t="s">
        <v>173</v>
      </c>
      <c r="BM250" s="191" t="s">
        <v>336</v>
      </c>
    </row>
    <row r="251" s="2" customFormat="1" ht="16.5" customHeight="1">
      <c r="A251" s="38"/>
      <c r="B251" s="179"/>
      <c r="C251" s="217" t="s">
        <v>337</v>
      </c>
      <c r="D251" s="217" t="s">
        <v>259</v>
      </c>
      <c r="E251" s="218" t="s">
        <v>338</v>
      </c>
      <c r="F251" s="219" t="s">
        <v>339</v>
      </c>
      <c r="G251" s="220" t="s">
        <v>340</v>
      </c>
      <c r="H251" s="221">
        <v>0.12</v>
      </c>
      <c r="I251" s="222"/>
      <c r="J251" s="223">
        <f>ROUND(I251*H251,2)</f>
        <v>0</v>
      </c>
      <c r="K251" s="219" t="s">
        <v>1</v>
      </c>
      <c r="L251" s="224"/>
      <c r="M251" s="225" t="s">
        <v>1</v>
      </c>
      <c r="N251" s="226" t="s">
        <v>39</v>
      </c>
      <c r="O251" s="77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1" t="s">
        <v>220</v>
      </c>
      <c r="AT251" s="191" t="s">
        <v>259</v>
      </c>
      <c r="AU251" s="191" t="s">
        <v>82</v>
      </c>
      <c r="AY251" s="19" t="s">
        <v>166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80</v>
      </c>
      <c r="BK251" s="192">
        <f>ROUND(I251*H251,2)</f>
        <v>0</v>
      </c>
      <c r="BL251" s="19" t="s">
        <v>173</v>
      </c>
      <c r="BM251" s="191" t="s">
        <v>341</v>
      </c>
    </row>
    <row r="252" s="14" customFormat="1">
      <c r="A252" s="14"/>
      <c r="B252" s="201"/>
      <c r="C252" s="14"/>
      <c r="D252" s="194" t="s">
        <v>175</v>
      </c>
      <c r="E252" s="202" t="s">
        <v>1</v>
      </c>
      <c r="F252" s="203" t="s">
        <v>342</v>
      </c>
      <c r="G252" s="14"/>
      <c r="H252" s="204">
        <v>0.12</v>
      </c>
      <c r="I252" s="205"/>
      <c r="J252" s="14"/>
      <c r="K252" s="14"/>
      <c r="L252" s="201"/>
      <c r="M252" s="206"/>
      <c r="N252" s="207"/>
      <c r="O252" s="207"/>
      <c r="P252" s="207"/>
      <c r="Q252" s="207"/>
      <c r="R252" s="207"/>
      <c r="S252" s="207"/>
      <c r="T252" s="20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2" t="s">
        <v>175</v>
      </c>
      <c r="AU252" s="202" t="s">
        <v>82</v>
      </c>
      <c r="AV252" s="14" t="s">
        <v>82</v>
      </c>
      <c r="AW252" s="14" t="s">
        <v>30</v>
      </c>
      <c r="AX252" s="14" t="s">
        <v>80</v>
      </c>
      <c r="AY252" s="202" t="s">
        <v>166</v>
      </c>
    </row>
    <row r="253" s="2" customFormat="1" ht="24.15" customHeight="1">
      <c r="A253" s="38"/>
      <c r="B253" s="179"/>
      <c r="C253" s="180" t="s">
        <v>343</v>
      </c>
      <c r="D253" s="180" t="s">
        <v>168</v>
      </c>
      <c r="E253" s="181" t="s">
        <v>344</v>
      </c>
      <c r="F253" s="182" t="s">
        <v>345</v>
      </c>
      <c r="G253" s="183" t="s">
        <v>243</v>
      </c>
      <c r="H253" s="184">
        <v>0.0070000000000000001</v>
      </c>
      <c r="I253" s="185"/>
      <c r="J253" s="186">
        <f>ROUND(I253*H253,2)</f>
        <v>0</v>
      </c>
      <c r="K253" s="182" t="s">
        <v>172</v>
      </c>
      <c r="L253" s="39"/>
      <c r="M253" s="187" t="s">
        <v>1</v>
      </c>
      <c r="N253" s="188" t="s">
        <v>39</v>
      </c>
      <c r="O253" s="77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91" t="s">
        <v>173</v>
      </c>
      <c r="AT253" s="191" t="s">
        <v>168</v>
      </c>
      <c r="AU253" s="191" t="s">
        <v>82</v>
      </c>
      <c r="AY253" s="19" t="s">
        <v>166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80</v>
      </c>
      <c r="BK253" s="192">
        <f>ROUND(I253*H253,2)</f>
        <v>0</v>
      </c>
      <c r="BL253" s="19" t="s">
        <v>173</v>
      </c>
      <c r="BM253" s="191" t="s">
        <v>346</v>
      </c>
    </row>
    <row r="254" s="13" customFormat="1">
      <c r="A254" s="13"/>
      <c r="B254" s="193"/>
      <c r="C254" s="13"/>
      <c r="D254" s="194" t="s">
        <v>175</v>
      </c>
      <c r="E254" s="195" t="s">
        <v>1</v>
      </c>
      <c r="F254" s="196" t="s">
        <v>347</v>
      </c>
      <c r="G254" s="13"/>
      <c r="H254" s="195" t="s">
        <v>1</v>
      </c>
      <c r="I254" s="197"/>
      <c r="J254" s="13"/>
      <c r="K254" s="13"/>
      <c r="L254" s="193"/>
      <c r="M254" s="198"/>
      <c r="N254" s="199"/>
      <c r="O254" s="199"/>
      <c r="P254" s="199"/>
      <c r="Q254" s="199"/>
      <c r="R254" s="199"/>
      <c r="S254" s="199"/>
      <c r="T254" s="20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5" t="s">
        <v>175</v>
      </c>
      <c r="AU254" s="195" t="s">
        <v>82</v>
      </c>
      <c r="AV254" s="13" t="s">
        <v>80</v>
      </c>
      <c r="AW254" s="13" t="s">
        <v>30</v>
      </c>
      <c r="AX254" s="13" t="s">
        <v>74</v>
      </c>
      <c r="AY254" s="195" t="s">
        <v>166</v>
      </c>
    </row>
    <row r="255" s="14" customFormat="1">
      <c r="A255" s="14"/>
      <c r="B255" s="201"/>
      <c r="C255" s="14"/>
      <c r="D255" s="194" t="s">
        <v>175</v>
      </c>
      <c r="E255" s="202" t="s">
        <v>1</v>
      </c>
      <c r="F255" s="203" t="s">
        <v>348</v>
      </c>
      <c r="G255" s="14"/>
      <c r="H255" s="204">
        <v>0.0070000000000000001</v>
      </c>
      <c r="I255" s="205"/>
      <c r="J255" s="14"/>
      <c r="K255" s="14"/>
      <c r="L255" s="201"/>
      <c r="M255" s="206"/>
      <c r="N255" s="207"/>
      <c r="O255" s="207"/>
      <c r="P255" s="207"/>
      <c r="Q255" s="207"/>
      <c r="R255" s="207"/>
      <c r="S255" s="207"/>
      <c r="T255" s="20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02" t="s">
        <v>175</v>
      </c>
      <c r="AU255" s="202" t="s">
        <v>82</v>
      </c>
      <c r="AV255" s="14" t="s">
        <v>82</v>
      </c>
      <c r="AW255" s="14" t="s">
        <v>30</v>
      </c>
      <c r="AX255" s="14" t="s">
        <v>80</v>
      </c>
      <c r="AY255" s="202" t="s">
        <v>166</v>
      </c>
    </row>
    <row r="256" s="2" customFormat="1" ht="16.5" customHeight="1">
      <c r="A256" s="38"/>
      <c r="B256" s="179"/>
      <c r="C256" s="217" t="s">
        <v>349</v>
      </c>
      <c r="D256" s="217" t="s">
        <v>259</v>
      </c>
      <c r="E256" s="218" t="s">
        <v>350</v>
      </c>
      <c r="F256" s="219" t="s">
        <v>351</v>
      </c>
      <c r="G256" s="220" t="s">
        <v>318</v>
      </c>
      <c r="H256" s="221">
        <v>7.2000000000000002</v>
      </c>
      <c r="I256" s="222"/>
      <c r="J256" s="223">
        <f>ROUND(I256*H256,2)</f>
        <v>0</v>
      </c>
      <c r="K256" s="219" t="s">
        <v>172</v>
      </c>
      <c r="L256" s="224"/>
      <c r="M256" s="225" t="s">
        <v>1</v>
      </c>
      <c r="N256" s="226" t="s">
        <v>39</v>
      </c>
      <c r="O256" s="77"/>
      <c r="P256" s="189">
        <f>O256*H256</f>
        <v>0</v>
      </c>
      <c r="Q256" s="189">
        <v>0.001</v>
      </c>
      <c r="R256" s="189">
        <f>Q256*H256</f>
        <v>0.0072000000000000007</v>
      </c>
      <c r="S256" s="189">
        <v>0</v>
      </c>
      <c r="T256" s="19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91" t="s">
        <v>220</v>
      </c>
      <c r="AT256" s="191" t="s">
        <v>259</v>
      </c>
      <c r="AU256" s="191" t="s">
        <v>82</v>
      </c>
      <c r="AY256" s="19" t="s">
        <v>166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9" t="s">
        <v>80</v>
      </c>
      <c r="BK256" s="192">
        <f>ROUND(I256*H256,2)</f>
        <v>0</v>
      </c>
      <c r="BL256" s="19" t="s">
        <v>173</v>
      </c>
      <c r="BM256" s="191" t="s">
        <v>352</v>
      </c>
    </row>
    <row r="257" s="13" customFormat="1">
      <c r="A257" s="13"/>
      <c r="B257" s="193"/>
      <c r="C257" s="13"/>
      <c r="D257" s="194" t="s">
        <v>175</v>
      </c>
      <c r="E257" s="195" t="s">
        <v>1</v>
      </c>
      <c r="F257" s="196" t="s">
        <v>347</v>
      </c>
      <c r="G257" s="13"/>
      <c r="H257" s="195" t="s">
        <v>1</v>
      </c>
      <c r="I257" s="197"/>
      <c r="J257" s="13"/>
      <c r="K257" s="13"/>
      <c r="L257" s="193"/>
      <c r="M257" s="198"/>
      <c r="N257" s="199"/>
      <c r="O257" s="199"/>
      <c r="P257" s="199"/>
      <c r="Q257" s="199"/>
      <c r="R257" s="199"/>
      <c r="S257" s="199"/>
      <c r="T257" s="20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5" t="s">
        <v>175</v>
      </c>
      <c r="AU257" s="195" t="s">
        <v>82</v>
      </c>
      <c r="AV257" s="13" t="s">
        <v>80</v>
      </c>
      <c r="AW257" s="13" t="s">
        <v>30</v>
      </c>
      <c r="AX257" s="13" t="s">
        <v>74</v>
      </c>
      <c r="AY257" s="195" t="s">
        <v>166</v>
      </c>
    </row>
    <row r="258" s="14" customFormat="1">
      <c r="A258" s="14"/>
      <c r="B258" s="201"/>
      <c r="C258" s="14"/>
      <c r="D258" s="194" t="s">
        <v>175</v>
      </c>
      <c r="E258" s="202" t="s">
        <v>1</v>
      </c>
      <c r="F258" s="203" t="s">
        <v>353</v>
      </c>
      <c r="G258" s="14"/>
      <c r="H258" s="204">
        <v>7.2000000000000002</v>
      </c>
      <c r="I258" s="205"/>
      <c r="J258" s="14"/>
      <c r="K258" s="14"/>
      <c r="L258" s="201"/>
      <c r="M258" s="206"/>
      <c r="N258" s="207"/>
      <c r="O258" s="207"/>
      <c r="P258" s="207"/>
      <c r="Q258" s="207"/>
      <c r="R258" s="207"/>
      <c r="S258" s="207"/>
      <c r="T258" s="20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02" t="s">
        <v>175</v>
      </c>
      <c r="AU258" s="202" t="s">
        <v>82</v>
      </c>
      <c r="AV258" s="14" t="s">
        <v>82</v>
      </c>
      <c r="AW258" s="14" t="s">
        <v>30</v>
      </c>
      <c r="AX258" s="14" t="s">
        <v>80</v>
      </c>
      <c r="AY258" s="202" t="s">
        <v>166</v>
      </c>
    </row>
    <row r="259" s="2" customFormat="1" ht="21.75" customHeight="1">
      <c r="A259" s="38"/>
      <c r="B259" s="179"/>
      <c r="C259" s="180" t="s">
        <v>354</v>
      </c>
      <c r="D259" s="180" t="s">
        <v>168</v>
      </c>
      <c r="E259" s="181" t="s">
        <v>355</v>
      </c>
      <c r="F259" s="182" t="s">
        <v>356</v>
      </c>
      <c r="G259" s="183" t="s">
        <v>189</v>
      </c>
      <c r="H259" s="184">
        <v>48</v>
      </c>
      <c r="I259" s="185"/>
      <c r="J259" s="186">
        <f>ROUND(I259*H259,2)</f>
        <v>0</v>
      </c>
      <c r="K259" s="182" t="s">
        <v>172</v>
      </c>
      <c r="L259" s="39"/>
      <c r="M259" s="187" t="s">
        <v>1</v>
      </c>
      <c r="N259" s="188" t="s">
        <v>39</v>
      </c>
      <c r="O259" s="77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1" t="s">
        <v>173</v>
      </c>
      <c r="AT259" s="191" t="s">
        <v>168</v>
      </c>
      <c r="AU259" s="191" t="s">
        <v>82</v>
      </c>
      <c r="AY259" s="19" t="s">
        <v>166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9" t="s">
        <v>80</v>
      </c>
      <c r="BK259" s="192">
        <f>ROUND(I259*H259,2)</f>
        <v>0</v>
      </c>
      <c r="BL259" s="19" t="s">
        <v>173</v>
      </c>
      <c r="BM259" s="191" t="s">
        <v>357</v>
      </c>
    </row>
    <row r="260" s="13" customFormat="1">
      <c r="A260" s="13"/>
      <c r="B260" s="193"/>
      <c r="C260" s="13"/>
      <c r="D260" s="194" t="s">
        <v>175</v>
      </c>
      <c r="E260" s="195" t="s">
        <v>1</v>
      </c>
      <c r="F260" s="196" t="s">
        <v>358</v>
      </c>
      <c r="G260" s="13"/>
      <c r="H260" s="195" t="s">
        <v>1</v>
      </c>
      <c r="I260" s="197"/>
      <c r="J260" s="13"/>
      <c r="K260" s="13"/>
      <c r="L260" s="193"/>
      <c r="M260" s="198"/>
      <c r="N260" s="199"/>
      <c r="O260" s="199"/>
      <c r="P260" s="199"/>
      <c r="Q260" s="199"/>
      <c r="R260" s="199"/>
      <c r="S260" s="199"/>
      <c r="T260" s="20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5" t="s">
        <v>175</v>
      </c>
      <c r="AU260" s="195" t="s">
        <v>82</v>
      </c>
      <c r="AV260" s="13" t="s">
        <v>80</v>
      </c>
      <c r="AW260" s="13" t="s">
        <v>30</v>
      </c>
      <c r="AX260" s="13" t="s">
        <v>74</v>
      </c>
      <c r="AY260" s="195" t="s">
        <v>166</v>
      </c>
    </row>
    <row r="261" s="13" customFormat="1">
      <c r="A261" s="13"/>
      <c r="B261" s="193"/>
      <c r="C261" s="13"/>
      <c r="D261" s="194" t="s">
        <v>175</v>
      </c>
      <c r="E261" s="195" t="s">
        <v>1</v>
      </c>
      <c r="F261" s="196" t="s">
        <v>359</v>
      </c>
      <c r="G261" s="13"/>
      <c r="H261" s="195" t="s">
        <v>1</v>
      </c>
      <c r="I261" s="197"/>
      <c r="J261" s="13"/>
      <c r="K261" s="13"/>
      <c r="L261" s="193"/>
      <c r="M261" s="198"/>
      <c r="N261" s="199"/>
      <c r="O261" s="199"/>
      <c r="P261" s="199"/>
      <c r="Q261" s="199"/>
      <c r="R261" s="199"/>
      <c r="S261" s="199"/>
      <c r="T261" s="20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5" t="s">
        <v>175</v>
      </c>
      <c r="AU261" s="195" t="s">
        <v>82</v>
      </c>
      <c r="AV261" s="13" t="s">
        <v>80</v>
      </c>
      <c r="AW261" s="13" t="s">
        <v>30</v>
      </c>
      <c r="AX261" s="13" t="s">
        <v>74</v>
      </c>
      <c r="AY261" s="195" t="s">
        <v>166</v>
      </c>
    </row>
    <row r="262" s="14" customFormat="1">
      <c r="A262" s="14"/>
      <c r="B262" s="201"/>
      <c r="C262" s="14"/>
      <c r="D262" s="194" t="s">
        <v>175</v>
      </c>
      <c r="E262" s="202" t="s">
        <v>1</v>
      </c>
      <c r="F262" s="203" t="s">
        <v>360</v>
      </c>
      <c r="G262" s="14"/>
      <c r="H262" s="204">
        <v>48</v>
      </c>
      <c r="I262" s="205"/>
      <c r="J262" s="14"/>
      <c r="K262" s="14"/>
      <c r="L262" s="201"/>
      <c r="M262" s="206"/>
      <c r="N262" s="207"/>
      <c r="O262" s="207"/>
      <c r="P262" s="207"/>
      <c r="Q262" s="207"/>
      <c r="R262" s="207"/>
      <c r="S262" s="207"/>
      <c r="T262" s="20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02" t="s">
        <v>175</v>
      </c>
      <c r="AU262" s="202" t="s">
        <v>82</v>
      </c>
      <c r="AV262" s="14" t="s">
        <v>82</v>
      </c>
      <c r="AW262" s="14" t="s">
        <v>30</v>
      </c>
      <c r="AX262" s="14" t="s">
        <v>80</v>
      </c>
      <c r="AY262" s="202" t="s">
        <v>166</v>
      </c>
    </row>
    <row r="263" s="2" customFormat="1" ht="24.15" customHeight="1">
      <c r="A263" s="38"/>
      <c r="B263" s="179"/>
      <c r="C263" s="180" t="s">
        <v>97</v>
      </c>
      <c r="D263" s="180" t="s">
        <v>168</v>
      </c>
      <c r="E263" s="181" t="s">
        <v>361</v>
      </c>
      <c r="F263" s="182" t="s">
        <v>362</v>
      </c>
      <c r="G263" s="183" t="s">
        <v>189</v>
      </c>
      <c r="H263" s="184">
        <v>480</v>
      </c>
      <c r="I263" s="185"/>
      <c r="J263" s="186">
        <f>ROUND(I263*H263,2)</f>
        <v>0</v>
      </c>
      <c r="K263" s="182" t="s">
        <v>172</v>
      </c>
      <c r="L263" s="39"/>
      <c r="M263" s="187" t="s">
        <v>1</v>
      </c>
      <c r="N263" s="188" t="s">
        <v>39</v>
      </c>
      <c r="O263" s="77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91" t="s">
        <v>173</v>
      </c>
      <c r="AT263" s="191" t="s">
        <v>168</v>
      </c>
      <c r="AU263" s="191" t="s">
        <v>82</v>
      </c>
      <c r="AY263" s="19" t="s">
        <v>166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9" t="s">
        <v>80</v>
      </c>
      <c r="BK263" s="192">
        <f>ROUND(I263*H263,2)</f>
        <v>0</v>
      </c>
      <c r="BL263" s="19" t="s">
        <v>173</v>
      </c>
      <c r="BM263" s="191" t="s">
        <v>363</v>
      </c>
    </row>
    <row r="264" s="14" customFormat="1">
      <c r="A264" s="14"/>
      <c r="B264" s="201"/>
      <c r="C264" s="14"/>
      <c r="D264" s="194" t="s">
        <v>175</v>
      </c>
      <c r="E264" s="202" t="s">
        <v>1</v>
      </c>
      <c r="F264" s="203" t="s">
        <v>364</v>
      </c>
      <c r="G264" s="14"/>
      <c r="H264" s="204">
        <v>480</v>
      </c>
      <c r="I264" s="205"/>
      <c r="J264" s="14"/>
      <c r="K264" s="14"/>
      <c r="L264" s="201"/>
      <c r="M264" s="206"/>
      <c r="N264" s="207"/>
      <c r="O264" s="207"/>
      <c r="P264" s="207"/>
      <c r="Q264" s="207"/>
      <c r="R264" s="207"/>
      <c r="S264" s="207"/>
      <c r="T264" s="20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2" t="s">
        <v>175</v>
      </c>
      <c r="AU264" s="202" t="s">
        <v>82</v>
      </c>
      <c r="AV264" s="14" t="s">
        <v>82</v>
      </c>
      <c r="AW264" s="14" t="s">
        <v>30</v>
      </c>
      <c r="AX264" s="14" t="s">
        <v>80</v>
      </c>
      <c r="AY264" s="202" t="s">
        <v>166</v>
      </c>
    </row>
    <row r="265" s="12" customFormat="1" ht="22.8" customHeight="1">
      <c r="A265" s="12"/>
      <c r="B265" s="166"/>
      <c r="C265" s="12"/>
      <c r="D265" s="167" t="s">
        <v>73</v>
      </c>
      <c r="E265" s="177" t="s">
        <v>365</v>
      </c>
      <c r="F265" s="177" t="s">
        <v>366</v>
      </c>
      <c r="G265" s="12"/>
      <c r="H265" s="12"/>
      <c r="I265" s="169"/>
      <c r="J265" s="178">
        <f>BK265</f>
        <v>0</v>
      </c>
      <c r="K265" s="12"/>
      <c r="L265" s="166"/>
      <c r="M265" s="171"/>
      <c r="N265" s="172"/>
      <c r="O265" s="172"/>
      <c r="P265" s="173">
        <f>SUM(P266:P272)</f>
        <v>0</v>
      </c>
      <c r="Q265" s="172"/>
      <c r="R265" s="173">
        <f>SUM(R266:R272)</f>
        <v>1.7424</v>
      </c>
      <c r="S265" s="172"/>
      <c r="T265" s="174">
        <f>SUM(T266:T272)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67" t="s">
        <v>80</v>
      </c>
      <c r="AT265" s="175" t="s">
        <v>73</v>
      </c>
      <c r="AU265" s="175" t="s">
        <v>80</v>
      </c>
      <c r="AY265" s="167" t="s">
        <v>166</v>
      </c>
      <c r="BK265" s="176">
        <f>SUM(BK266:BK272)</f>
        <v>0</v>
      </c>
    </row>
    <row r="266" s="2" customFormat="1" ht="16.5" customHeight="1">
      <c r="A266" s="38"/>
      <c r="B266" s="179"/>
      <c r="C266" s="180" t="s">
        <v>367</v>
      </c>
      <c r="D266" s="180" t="s">
        <v>168</v>
      </c>
      <c r="E266" s="181" t="s">
        <v>368</v>
      </c>
      <c r="F266" s="182" t="s">
        <v>369</v>
      </c>
      <c r="G266" s="183" t="s">
        <v>282</v>
      </c>
      <c r="H266" s="184">
        <v>5</v>
      </c>
      <c r="I266" s="185"/>
      <c r="J266" s="186">
        <f>ROUND(I266*H266,2)</f>
        <v>0</v>
      </c>
      <c r="K266" s="182" t="s">
        <v>1</v>
      </c>
      <c r="L266" s="39"/>
      <c r="M266" s="187" t="s">
        <v>1</v>
      </c>
      <c r="N266" s="188" t="s">
        <v>39</v>
      </c>
      <c r="O266" s="77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91" t="s">
        <v>173</v>
      </c>
      <c r="AT266" s="191" t="s">
        <v>168</v>
      </c>
      <c r="AU266" s="191" t="s">
        <v>82</v>
      </c>
      <c r="AY266" s="19" t="s">
        <v>166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80</v>
      </c>
      <c r="BK266" s="192">
        <f>ROUND(I266*H266,2)</f>
        <v>0</v>
      </c>
      <c r="BL266" s="19" t="s">
        <v>173</v>
      </c>
      <c r="BM266" s="191" t="s">
        <v>370</v>
      </c>
    </row>
    <row r="267" s="2" customFormat="1" ht="24.15" customHeight="1">
      <c r="A267" s="38"/>
      <c r="B267" s="179"/>
      <c r="C267" s="180" t="s">
        <v>371</v>
      </c>
      <c r="D267" s="180" t="s">
        <v>168</v>
      </c>
      <c r="E267" s="181" t="s">
        <v>372</v>
      </c>
      <c r="F267" s="182" t="s">
        <v>373</v>
      </c>
      <c r="G267" s="183" t="s">
        <v>282</v>
      </c>
      <c r="H267" s="184">
        <v>17</v>
      </c>
      <c r="I267" s="185"/>
      <c r="J267" s="186">
        <f>ROUND(I267*H267,2)</f>
        <v>0</v>
      </c>
      <c r="K267" s="182" t="s">
        <v>1</v>
      </c>
      <c r="L267" s="39"/>
      <c r="M267" s="187" t="s">
        <v>1</v>
      </c>
      <c r="N267" s="188" t="s">
        <v>39</v>
      </c>
      <c r="O267" s="77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91" t="s">
        <v>173</v>
      </c>
      <c r="AT267" s="191" t="s">
        <v>168</v>
      </c>
      <c r="AU267" s="191" t="s">
        <v>82</v>
      </c>
      <c r="AY267" s="19" t="s">
        <v>166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9" t="s">
        <v>80</v>
      </c>
      <c r="BK267" s="192">
        <f>ROUND(I267*H267,2)</f>
        <v>0</v>
      </c>
      <c r="BL267" s="19" t="s">
        <v>173</v>
      </c>
      <c r="BM267" s="191" t="s">
        <v>374</v>
      </c>
    </row>
    <row r="268" s="2" customFormat="1" ht="24.15" customHeight="1">
      <c r="A268" s="38"/>
      <c r="B268" s="179"/>
      <c r="C268" s="180" t="s">
        <v>375</v>
      </c>
      <c r="D268" s="180" t="s">
        <v>168</v>
      </c>
      <c r="E268" s="181" t="s">
        <v>376</v>
      </c>
      <c r="F268" s="182" t="s">
        <v>377</v>
      </c>
      <c r="G268" s="183" t="s">
        <v>171</v>
      </c>
      <c r="H268" s="184">
        <v>99</v>
      </c>
      <c r="I268" s="185"/>
      <c r="J268" s="186">
        <f>ROUND(I268*H268,2)</f>
        <v>0</v>
      </c>
      <c r="K268" s="182" t="s">
        <v>172</v>
      </c>
      <c r="L268" s="39"/>
      <c r="M268" s="187" t="s">
        <v>1</v>
      </c>
      <c r="N268" s="188" t="s">
        <v>39</v>
      </c>
      <c r="O268" s="77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91" t="s">
        <v>173</v>
      </c>
      <c r="AT268" s="191" t="s">
        <v>168</v>
      </c>
      <c r="AU268" s="191" t="s">
        <v>82</v>
      </c>
      <c r="AY268" s="19" t="s">
        <v>166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9" t="s">
        <v>80</v>
      </c>
      <c r="BK268" s="192">
        <f>ROUND(I268*H268,2)</f>
        <v>0</v>
      </c>
      <c r="BL268" s="19" t="s">
        <v>173</v>
      </c>
      <c r="BM268" s="191" t="s">
        <v>378</v>
      </c>
    </row>
    <row r="269" s="13" customFormat="1">
      <c r="A269" s="13"/>
      <c r="B269" s="193"/>
      <c r="C269" s="13"/>
      <c r="D269" s="194" t="s">
        <v>175</v>
      </c>
      <c r="E269" s="195" t="s">
        <v>1</v>
      </c>
      <c r="F269" s="196" t="s">
        <v>379</v>
      </c>
      <c r="G269" s="13"/>
      <c r="H269" s="195" t="s">
        <v>1</v>
      </c>
      <c r="I269" s="197"/>
      <c r="J269" s="13"/>
      <c r="K269" s="13"/>
      <c r="L269" s="193"/>
      <c r="M269" s="198"/>
      <c r="N269" s="199"/>
      <c r="O269" s="199"/>
      <c r="P269" s="199"/>
      <c r="Q269" s="199"/>
      <c r="R269" s="199"/>
      <c r="S269" s="199"/>
      <c r="T269" s="20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5" t="s">
        <v>175</v>
      </c>
      <c r="AU269" s="195" t="s">
        <v>82</v>
      </c>
      <c r="AV269" s="13" t="s">
        <v>80</v>
      </c>
      <c r="AW269" s="13" t="s">
        <v>30</v>
      </c>
      <c r="AX269" s="13" t="s">
        <v>74</v>
      </c>
      <c r="AY269" s="195" t="s">
        <v>166</v>
      </c>
    </row>
    <row r="270" s="14" customFormat="1">
      <c r="A270" s="14"/>
      <c r="B270" s="201"/>
      <c r="C270" s="14"/>
      <c r="D270" s="194" t="s">
        <v>175</v>
      </c>
      <c r="E270" s="202" t="s">
        <v>1</v>
      </c>
      <c r="F270" s="203" t="s">
        <v>380</v>
      </c>
      <c r="G270" s="14"/>
      <c r="H270" s="204">
        <v>99</v>
      </c>
      <c r="I270" s="205"/>
      <c r="J270" s="14"/>
      <c r="K270" s="14"/>
      <c r="L270" s="201"/>
      <c r="M270" s="206"/>
      <c r="N270" s="207"/>
      <c r="O270" s="207"/>
      <c r="P270" s="207"/>
      <c r="Q270" s="207"/>
      <c r="R270" s="207"/>
      <c r="S270" s="207"/>
      <c r="T270" s="20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2" t="s">
        <v>175</v>
      </c>
      <c r="AU270" s="202" t="s">
        <v>82</v>
      </c>
      <c r="AV270" s="14" t="s">
        <v>82</v>
      </c>
      <c r="AW270" s="14" t="s">
        <v>30</v>
      </c>
      <c r="AX270" s="14" t="s">
        <v>80</v>
      </c>
      <c r="AY270" s="202" t="s">
        <v>166</v>
      </c>
    </row>
    <row r="271" s="2" customFormat="1" ht="16.5" customHeight="1">
      <c r="A271" s="38"/>
      <c r="B271" s="179"/>
      <c r="C271" s="217" t="s">
        <v>381</v>
      </c>
      <c r="D271" s="217" t="s">
        <v>259</v>
      </c>
      <c r="E271" s="218" t="s">
        <v>382</v>
      </c>
      <c r="F271" s="219" t="s">
        <v>383</v>
      </c>
      <c r="G271" s="220" t="s">
        <v>189</v>
      </c>
      <c r="H271" s="221">
        <v>8.7119999999999997</v>
      </c>
      <c r="I271" s="222"/>
      <c r="J271" s="223">
        <f>ROUND(I271*H271,2)</f>
        <v>0</v>
      </c>
      <c r="K271" s="219" t="s">
        <v>172</v>
      </c>
      <c r="L271" s="224"/>
      <c r="M271" s="225" t="s">
        <v>1</v>
      </c>
      <c r="N271" s="226" t="s">
        <v>39</v>
      </c>
      <c r="O271" s="77"/>
      <c r="P271" s="189">
        <f>O271*H271</f>
        <v>0</v>
      </c>
      <c r="Q271" s="189">
        <v>0.20000000000000001</v>
      </c>
      <c r="R271" s="189">
        <f>Q271*H271</f>
        <v>1.7424</v>
      </c>
      <c r="S271" s="189">
        <v>0</v>
      </c>
      <c r="T271" s="19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91" t="s">
        <v>220</v>
      </c>
      <c r="AT271" s="191" t="s">
        <v>259</v>
      </c>
      <c r="AU271" s="191" t="s">
        <v>82</v>
      </c>
      <c r="AY271" s="19" t="s">
        <v>166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80</v>
      </c>
      <c r="BK271" s="192">
        <f>ROUND(I271*H271,2)</f>
        <v>0</v>
      </c>
      <c r="BL271" s="19" t="s">
        <v>173</v>
      </c>
      <c r="BM271" s="191" t="s">
        <v>384</v>
      </c>
    </row>
    <row r="272" s="14" customFormat="1">
      <c r="A272" s="14"/>
      <c r="B272" s="201"/>
      <c r="C272" s="14"/>
      <c r="D272" s="194" t="s">
        <v>175</v>
      </c>
      <c r="E272" s="202" t="s">
        <v>1</v>
      </c>
      <c r="F272" s="203" t="s">
        <v>385</v>
      </c>
      <c r="G272" s="14"/>
      <c r="H272" s="204">
        <v>8.7119999999999997</v>
      </c>
      <c r="I272" s="205"/>
      <c r="J272" s="14"/>
      <c r="K272" s="14"/>
      <c r="L272" s="201"/>
      <c r="M272" s="206"/>
      <c r="N272" s="207"/>
      <c r="O272" s="207"/>
      <c r="P272" s="207"/>
      <c r="Q272" s="207"/>
      <c r="R272" s="207"/>
      <c r="S272" s="207"/>
      <c r="T272" s="20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2" t="s">
        <v>175</v>
      </c>
      <c r="AU272" s="202" t="s">
        <v>82</v>
      </c>
      <c r="AV272" s="14" t="s">
        <v>82</v>
      </c>
      <c r="AW272" s="14" t="s">
        <v>30</v>
      </c>
      <c r="AX272" s="14" t="s">
        <v>80</v>
      </c>
      <c r="AY272" s="202" t="s">
        <v>166</v>
      </c>
    </row>
    <row r="273" s="12" customFormat="1" ht="22.8" customHeight="1">
      <c r="A273" s="12"/>
      <c r="B273" s="166"/>
      <c r="C273" s="12"/>
      <c r="D273" s="167" t="s">
        <v>73</v>
      </c>
      <c r="E273" s="177" t="s">
        <v>386</v>
      </c>
      <c r="F273" s="177" t="s">
        <v>387</v>
      </c>
      <c r="G273" s="12"/>
      <c r="H273" s="12"/>
      <c r="I273" s="169"/>
      <c r="J273" s="178">
        <f>BK273</f>
        <v>0</v>
      </c>
      <c r="K273" s="12"/>
      <c r="L273" s="166"/>
      <c r="M273" s="171"/>
      <c r="N273" s="172"/>
      <c r="O273" s="172"/>
      <c r="P273" s="173">
        <f>SUM(P274:P284)</f>
        <v>0</v>
      </c>
      <c r="Q273" s="172"/>
      <c r="R273" s="173">
        <f>SUM(R274:R284)</f>
        <v>0</v>
      </c>
      <c r="S273" s="172"/>
      <c r="T273" s="174">
        <f>SUM(T274:T284)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67" t="s">
        <v>80</v>
      </c>
      <c r="AT273" s="175" t="s">
        <v>73</v>
      </c>
      <c r="AU273" s="175" t="s">
        <v>80</v>
      </c>
      <c r="AY273" s="167" t="s">
        <v>166</v>
      </c>
      <c r="BK273" s="176">
        <f>SUM(BK274:BK284)</f>
        <v>0</v>
      </c>
    </row>
    <row r="274" s="2" customFormat="1" ht="16.5" customHeight="1">
      <c r="A274" s="38"/>
      <c r="B274" s="179"/>
      <c r="C274" s="180" t="s">
        <v>388</v>
      </c>
      <c r="D274" s="180" t="s">
        <v>168</v>
      </c>
      <c r="E274" s="181" t="s">
        <v>389</v>
      </c>
      <c r="F274" s="182" t="s">
        <v>390</v>
      </c>
      <c r="G274" s="183" t="s">
        <v>391</v>
      </c>
      <c r="H274" s="184">
        <v>8.3000000000000007</v>
      </c>
      <c r="I274" s="185"/>
      <c r="J274" s="186">
        <f>ROUND(I274*H274,2)</f>
        <v>0</v>
      </c>
      <c r="K274" s="182" t="s">
        <v>1</v>
      </c>
      <c r="L274" s="39"/>
      <c r="M274" s="187" t="s">
        <v>1</v>
      </c>
      <c r="N274" s="188" t="s">
        <v>39</v>
      </c>
      <c r="O274" s="77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91" t="s">
        <v>173</v>
      </c>
      <c r="AT274" s="191" t="s">
        <v>168</v>
      </c>
      <c r="AU274" s="191" t="s">
        <v>82</v>
      </c>
      <c r="AY274" s="19" t="s">
        <v>166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80</v>
      </c>
      <c r="BK274" s="192">
        <f>ROUND(I274*H274,2)</f>
        <v>0</v>
      </c>
      <c r="BL274" s="19" t="s">
        <v>173</v>
      </c>
      <c r="BM274" s="191" t="s">
        <v>392</v>
      </c>
    </row>
    <row r="275" s="14" customFormat="1">
      <c r="A275" s="14"/>
      <c r="B275" s="201"/>
      <c r="C275" s="14"/>
      <c r="D275" s="194" t="s">
        <v>175</v>
      </c>
      <c r="E275" s="202" t="s">
        <v>1</v>
      </c>
      <c r="F275" s="203" t="s">
        <v>393</v>
      </c>
      <c r="G275" s="14"/>
      <c r="H275" s="204">
        <v>8.3000000000000007</v>
      </c>
      <c r="I275" s="205"/>
      <c r="J275" s="14"/>
      <c r="K275" s="14"/>
      <c r="L275" s="201"/>
      <c r="M275" s="206"/>
      <c r="N275" s="207"/>
      <c r="O275" s="207"/>
      <c r="P275" s="207"/>
      <c r="Q275" s="207"/>
      <c r="R275" s="207"/>
      <c r="S275" s="207"/>
      <c r="T275" s="20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2" t="s">
        <v>175</v>
      </c>
      <c r="AU275" s="202" t="s">
        <v>82</v>
      </c>
      <c r="AV275" s="14" t="s">
        <v>82</v>
      </c>
      <c r="AW275" s="14" t="s">
        <v>30</v>
      </c>
      <c r="AX275" s="14" t="s">
        <v>80</v>
      </c>
      <c r="AY275" s="202" t="s">
        <v>166</v>
      </c>
    </row>
    <row r="276" s="2" customFormat="1" ht="16.5" customHeight="1">
      <c r="A276" s="38"/>
      <c r="B276" s="179"/>
      <c r="C276" s="180" t="s">
        <v>394</v>
      </c>
      <c r="D276" s="180" t="s">
        <v>168</v>
      </c>
      <c r="E276" s="181" t="s">
        <v>395</v>
      </c>
      <c r="F276" s="182" t="s">
        <v>396</v>
      </c>
      <c r="G276" s="183" t="s">
        <v>189</v>
      </c>
      <c r="H276" s="184">
        <v>1.462</v>
      </c>
      <c r="I276" s="185"/>
      <c r="J276" s="186">
        <f>ROUND(I276*H276,2)</f>
        <v>0</v>
      </c>
      <c r="K276" s="182" t="s">
        <v>1</v>
      </c>
      <c r="L276" s="39"/>
      <c r="M276" s="187" t="s">
        <v>1</v>
      </c>
      <c r="N276" s="188" t="s">
        <v>39</v>
      </c>
      <c r="O276" s="77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91" t="s">
        <v>173</v>
      </c>
      <c r="AT276" s="191" t="s">
        <v>168</v>
      </c>
      <c r="AU276" s="191" t="s">
        <v>82</v>
      </c>
      <c r="AY276" s="19" t="s">
        <v>166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9" t="s">
        <v>80</v>
      </c>
      <c r="BK276" s="192">
        <f>ROUND(I276*H276,2)</f>
        <v>0</v>
      </c>
      <c r="BL276" s="19" t="s">
        <v>173</v>
      </c>
      <c r="BM276" s="191" t="s">
        <v>397</v>
      </c>
    </row>
    <row r="277" s="14" customFormat="1">
      <c r="A277" s="14"/>
      <c r="B277" s="201"/>
      <c r="C277" s="14"/>
      <c r="D277" s="194" t="s">
        <v>175</v>
      </c>
      <c r="E277" s="202" t="s">
        <v>1</v>
      </c>
      <c r="F277" s="203" t="s">
        <v>398</v>
      </c>
      <c r="G277" s="14"/>
      <c r="H277" s="204">
        <v>1.462</v>
      </c>
      <c r="I277" s="205"/>
      <c r="J277" s="14"/>
      <c r="K277" s="14"/>
      <c r="L277" s="201"/>
      <c r="M277" s="206"/>
      <c r="N277" s="207"/>
      <c r="O277" s="207"/>
      <c r="P277" s="207"/>
      <c r="Q277" s="207"/>
      <c r="R277" s="207"/>
      <c r="S277" s="207"/>
      <c r="T277" s="20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2" t="s">
        <v>175</v>
      </c>
      <c r="AU277" s="202" t="s">
        <v>82</v>
      </c>
      <c r="AV277" s="14" t="s">
        <v>82</v>
      </c>
      <c r="AW277" s="14" t="s">
        <v>30</v>
      </c>
      <c r="AX277" s="14" t="s">
        <v>74</v>
      </c>
      <c r="AY277" s="202" t="s">
        <v>166</v>
      </c>
    </row>
    <row r="278" s="15" customFormat="1">
      <c r="A278" s="15"/>
      <c r="B278" s="209"/>
      <c r="C278" s="15"/>
      <c r="D278" s="194" t="s">
        <v>175</v>
      </c>
      <c r="E278" s="210" t="s">
        <v>1</v>
      </c>
      <c r="F278" s="211" t="s">
        <v>180</v>
      </c>
      <c r="G278" s="15"/>
      <c r="H278" s="212">
        <v>1.462</v>
      </c>
      <c r="I278" s="213"/>
      <c r="J278" s="15"/>
      <c r="K278" s="15"/>
      <c r="L278" s="209"/>
      <c r="M278" s="214"/>
      <c r="N278" s="215"/>
      <c r="O278" s="215"/>
      <c r="P278" s="215"/>
      <c r="Q278" s="215"/>
      <c r="R278" s="215"/>
      <c r="S278" s="215"/>
      <c r="T278" s="216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0" t="s">
        <v>175</v>
      </c>
      <c r="AU278" s="210" t="s">
        <v>82</v>
      </c>
      <c r="AV278" s="15" t="s">
        <v>173</v>
      </c>
      <c r="AW278" s="15" t="s">
        <v>30</v>
      </c>
      <c r="AX278" s="15" t="s">
        <v>80</v>
      </c>
      <c r="AY278" s="210" t="s">
        <v>166</v>
      </c>
    </row>
    <row r="279" s="2" customFormat="1" ht="16.5" customHeight="1">
      <c r="A279" s="38"/>
      <c r="B279" s="179"/>
      <c r="C279" s="180" t="s">
        <v>399</v>
      </c>
      <c r="D279" s="180" t="s">
        <v>168</v>
      </c>
      <c r="E279" s="181" t="s">
        <v>400</v>
      </c>
      <c r="F279" s="182" t="s">
        <v>401</v>
      </c>
      <c r="G279" s="183" t="s">
        <v>391</v>
      </c>
      <c r="H279" s="184">
        <v>8.3000000000000007</v>
      </c>
      <c r="I279" s="185"/>
      <c r="J279" s="186">
        <f>ROUND(I279*H279,2)</f>
        <v>0</v>
      </c>
      <c r="K279" s="182" t="s">
        <v>1</v>
      </c>
      <c r="L279" s="39"/>
      <c r="M279" s="187" t="s">
        <v>1</v>
      </c>
      <c r="N279" s="188" t="s">
        <v>39</v>
      </c>
      <c r="O279" s="77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1" t="s">
        <v>173</v>
      </c>
      <c r="AT279" s="191" t="s">
        <v>168</v>
      </c>
      <c r="AU279" s="191" t="s">
        <v>82</v>
      </c>
      <c r="AY279" s="19" t="s">
        <v>166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80</v>
      </c>
      <c r="BK279" s="192">
        <f>ROUND(I279*H279,2)</f>
        <v>0</v>
      </c>
      <c r="BL279" s="19" t="s">
        <v>173</v>
      </c>
      <c r="BM279" s="191" t="s">
        <v>402</v>
      </c>
    </row>
    <row r="280" s="14" customFormat="1">
      <c r="A280" s="14"/>
      <c r="B280" s="201"/>
      <c r="C280" s="14"/>
      <c r="D280" s="194" t="s">
        <v>175</v>
      </c>
      <c r="E280" s="202" t="s">
        <v>1</v>
      </c>
      <c r="F280" s="203" t="s">
        <v>393</v>
      </c>
      <c r="G280" s="14"/>
      <c r="H280" s="204">
        <v>8.3000000000000007</v>
      </c>
      <c r="I280" s="205"/>
      <c r="J280" s="14"/>
      <c r="K280" s="14"/>
      <c r="L280" s="201"/>
      <c r="M280" s="206"/>
      <c r="N280" s="207"/>
      <c r="O280" s="207"/>
      <c r="P280" s="207"/>
      <c r="Q280" s="207"/>
      <c r="R280" s="207"/>
      <c r="S280" s="207"/>
      <c r="T280" s="20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2" t="s">
        <v>175</v>
      </c>
      <c r="AU280" s="202" t="s">
        <v>82</v>
      </c>
      <c r="AV280" s="14" t="s">
        <v>82</v>
      </c>
      <c r="AW280" s="14" t="s">
        <v>30</v>
      </c>
      <c r="AX280" s="14" t="s">
        <v>80</v>
      </c>
      <c r="AY280" s="202" t="s">
        <v>166</v>
      </c>
    </row>
    <row r="281" s="2" customFormat="1" ht="16.5" customHeight="1">
      <c r="A281" s="38"/>
      <c r="B281" s="179"/>
      <c r="C281" s="180" t="s">
        <v>403</v>
      </c>
      <c r="D281" s="180" t="s">
        <v>168</v>
      </c>
      <c r="E281" s="181" t="s">
        <v>404</v>
      </c>
      <c r="F281" s="182" t="s">
        <v>405</v>
      </c>
      <c r="G281" s="183" t="s">
        <v>243</v>
      </c>
      <c r="H281" s="184">
        <v>1.2689999999999999</v>
      </c>
      <c r="I281" s="185"/>
      <c r="J281" s="186">
        <f>ROUND(I281*H281,2)</f>
        <v>0</v>
      </c>
      <c r="K281" s="182" t="s">
        <v>1</v>
      </c>
      <c r="L281" s="39"/>
      <c r="M281" s="187" t="s">
        <v>1</v>
      </c>
      <c r="N281" s="188" t="s">
        <v>39</v>
      </c>
      <c r="O281" s="77"/>
      <c r="P281" s="189">
        <f>O281*H281</f>
        <v>0</v>
      </c>
      <c r="Q281" s="189">
        <v>0</v>
      </c>
      <c r="R281" s="189">
        <f>Q281*H281</f>
        <v>0</v>
      </c>
      <c r="S281" s="189">
        <v>0</v>
      </c>
      <c r="T281" s="19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1" t="s">
        <v>173</v>
      </c>
      <c r="AT281" s="191" t="s">
        <v>168</v>
      </c>
      <c r="AU281" s="191" t="s">
        <v>82</v>
      </c>
      <c r="AY281" s="19" t="s">
        <v>166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80</v>
      </c>
      <c r="BK281" s="192">
        <f>ROUND(I281*H281,2)</f>
        <v>0</v>
      </c>
      <c r="BL281" s="19" t="s">
        <v>173</v>
      </c>
      <c r="BM281" s="191" t="s">
        <v>406</v>
      </c>
    </row>
    <row r="282" s="14" customFormat="1">
      <c r="A282" s="14"/>
      <c r="B282" s="201"/>
      <c r="C282" s="14"/>
      <c r="D282" s="194" t="s">
        <v>175</v>
      </c>
      <c r="E282" s="202" t="s">
        <v>1</v>
      </c>
      <c r="F282" s="203" t="s">
        <v>407</v>
      </c>
      <c r="G282" s="14"/>
      <c r="H282" s="204">
        <v>1.2689999999999999</v>
      </c>
      <c r="I282" s="205"/>
      <c r="J282" s="14"/>
      <c r="K282" s="14"/>
      <c r="L282" s="201"/>
      <c r="M282" s="206"/>
      <c r="N282" s="207"/>
      <c r="O282" s="207"/>
      <c r="P282" s="207"/>
      <c r="Q282" s="207"/>
      <c r="R282" s="207"/>
      <c r="S282" s="207"/>
      <c r="T282" s="20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02" t="s">
        <v>175</v>
      </c>
      <c r="AU282" s="202" t="s">
        <v>82</v>
      </c>
      <c r="AV282" s="14" t="s">
        <v>82</v>
      </c>
      <c r="AW282" s="14" t="s">
        <v>30</v>
      </c>
      <c r="AX282" s="14" t="s">
        <v>80</v>
      </c>
      <c r="AY282" s="202" t="s">
        <v>166</v>
      </c>
    </row>
    <row r="283" s="2" customFormat="1" ht="16.5" customHeight="1">
      <c r="A283" s="38"/>
      <c r="B283" s="179"/>
      <c r="C283" s="180" t="s">
        <v>408</v>
      </c>
      <c r="D283" s="180" t="s">
        <v>168</v>
      </c>
      <c r="E283" s="181" t="s">
        <v>409</v>
      </c>
      <c r="F283" s="182" t="s">
        <v>410</v>
      </c>
      <c r="G283" s="183" t="s">
        <v>171</v>
      </c>
      <c r="H283" s="184">
        <v>24</v>
      </c>
      <c r="I283" s="185"/>
      <c r="J283" s="186">
        <f>ROUND(I283*H283,2)</f>
        <v>0</v>
      </c>
      <c r="K283" s="182" t="s">
        <v>1</v>
      </c>
      <c r="L283" s="39"/>
      <c r="M283" s="187" t="s">
        <v>1</v>
      </c>
      <c r="N283" s="188" t="s">
        <v>39</v>
      </c>
      <c r="O283" s="77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1" t="s">
        <v>173</v>
      </c>
      <c r="AT283" s="191" t="s">
        <v>168</v>
      </c>
      <c r="AU283" s="191" t="s">
        <v>82</v>
      </c>
      <c r="AY283" s="19" t="s">
        <v>166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9" t="s">
        <v>80</v>
      </c>
      <c r="BK283" s="192">
        <f>ROUND(I283*H283,2)</f>
        <v>0</v>
      </c>
      <c r="BL283" s="19" t="s">
        <v>173</v>
      </c>
      <c r="BM283" s="191" t="s">
        <v>411</v>
      </c>
    </row>
    <row r="284" s="2" customFormat="1" ht="21.75" customHeight="1">
      <c r="A284" s="38"/>
      <c r="B284" s="179"/>
      <c r="C284" s="180" t="s">
        <v>100</v>
      </c>
      <c r="D284" s="180" t="s">
        <v>168</v>
      </c>
      <c r="E284" s="181" t="s">
        <v>412</v>
      </c>
      <c r="F284" s="182" t="s">
        <v>413</v>
      </c>
      <c r="G284" s="183" t="s">
        <v>391</v>
      </c>
      <c r="H284" s="184">
        <v>7</v>
      </c>
      <c r="I284" s="185"/>
      <c r="J284" s="186">
        <f>ROUND(I284*H284,2)</f>
        <v>0</v>
      </c>
      <c r="K284" s="182" t="s">
        <v>1</v>
      </c>
      <c r="L284" s="39"/>
      <c r="M284" s="187" t="s">
        <v>1</v>
      </c>
      <c r="N284" s="188" t="s">
        <v>39</v>
      </c>
      <c r="O284" s="77"/>
      <c r="P284" s="189">
        <f>O284*H284</f>
        <v>0</v>
      </c>
      <c r="Q284" s="189">
        <v>0</v>
      </c>
      <c r="R284" s="189">
        <f>Q284*H284</f>
        <v>0</v>
      </c>
      <c r="S284" s="189">
        <v>0</v>
      </c>
      <c r="T284" s="19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91" t="s">
        <v>173</v>
      </c>
      <c r="AT284" s="191" t="s">
        <v>168</v>
      </c>
      <c r="AU284" s="191" t="s">
        <v>82</v>
      </c>
      <c r="AY284" s="19" t="s">
        <v>166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9" t="s">
        <v>80</v>
      </c>
      <c r="BK284" s="192">
        <f>ROUND(I284*H284,2)</f>
        <v>0</v>
      </c>
      <c r="BL284" s="19" t="s">
        <v>173</v>
      </c>
      <c r="BM284" s="191" t="s">
        <v>414</v>
      </c>
    </row>
    <row r="285" s="12" customFormat="1" ht="22.8" customHeight="1">
      <c r="A285" s="12"/>
      <c r="B285" s="166"/>
      <c r="C285" s="12"/>
      <c r="D285" s="167" t="s">
        <v>73</v>
      </c>
      <c r="E285" s="177" t="s">
        <v>82</v>
      </c>
      <c r="F285" s="177" t="s">
        <v>415</v>
      </c>
      <c r="G285" s="12"/>
      <c r="H285" s="12"/>
      <c r="I285" s="169"/>
      <c r="J285" s="178">
        <f>BK285</f>
        <v>0</v>
      </c>
      <c r="K285" s="12"/>
      <c r="L285" s="166"/>
      <c r="M285" s="171"/>
      <c r="N285" s="172"/>
      <c r="O285" s="172"/>
      <c r="P285" s="173">
        <f>SUM(P286:P360)</f>
        <v>0</v>
      </c>
      <c r="Q285" s="172"/>
      <c r="R285" s="173">
        <f>SUM(R286:R360)</f>
        <v>206.61024853999999</v>
      </c>
      <c r="S285" s="172"/>
      <c r="T285" s="174">
        <f>SUM(T286:T360)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67" t="s">
        <v>80</v>
      </c>
      <c r="AT285" s="175" t="s">
        <v>73</v>
      </c>
      <c r="AU285" s="175" t="s">
        <v>80</v>
      </c>
      <c r="AY285" s="167" t="s">
        <v>166</v>
      </c>
      <c r="BK285" s="176">
        <f>SUM(BK286:BK360)</f>
        <v>0</v>
      </c>
    </row>
    <row r="286" s="2" customFormat="1" ht="24.15" customHeight="1">
      <c r="A286" s="38"/>
      <c r="B286" s="179"/>
      <c r="C286" s="180" t="s">
        <v>416</v>
      </c>
      <c r="D286" s="180" t="s">
        <v>168</v>
      </c>
      <c r="E286" s="181" t="s">
        <v>417</v>
      </c>
      <c r="F286" s="182" t="s">
        <v>418</v>
      </c>
      <c r="G286" s="183" t="s">
        <v>189</v>
      </c>
      <c r="H286" s="184">
        <v>10.212999999999999</v>
      </c>
      <c r="I286" s="185"/>
      <c r="J286" s="186">
        <f>ROUND(I286*H286,2)</f>
        <v>0</v>
      </c>
      <c r="K286" s="182" t="s">
        <v>172</v>
      </c>
      <c r="L286" s="39"/>
      <c r="M286" s="187" t="s">
        <v>1</v>
      </c>
      <c r="N286" s="188" t="s">
        <v>39</v>
      </c>
      <c r="O286" s="77"/>
      <c r="P286" s="189">
        <f>O286*H286</f>
        <v>0</v>
      </c>
      <c r="Q286" s="189">
        <v>2.1600000000000001</v>
      </c>
      <c r="R286" s="189">
        <f>Q286*H286</f>
        <v>22.060079999999999</v>
      </c>
      <c r="S286" s="189">
        <v>0</v>
      </c>
      <c r="T286" s="19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91" t="s">
        <v>173</v>
      </c>
      <c r="AT286" s="191" t="s">
        <v>168</v>
      </c>
      <c r="AU286" s="191" t="s">
        <v>82</v>
      </c>
      <c r="AY286" s="19" t="s">
        <v>166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80</v>
      </c>
      <c r="BK286" s="192">
        <f>ROUND(I286*H286,2)</f>
        <v>0</v>
      </c>
      <c r="BL286" s="19" t="s">
        <v>173</v>
      </c>
      <c r="BM286" s="191" t="s">
        <v>419</v>
      </c>
    </row>
    <row r="287" s="13" customFormat="1">
      <c r="A287" s="13"/>
      <c r="B287" s="193"/>
      <c r="C287" s="13"/>
      <c r="D287" s="194" t="s">
        <v>175</v>
      </c>
      <c r="E287" s="195" t="s">
        <v>1</v>
      </c>
      <c r="F287" s="196" t="s">
        <v>273</v>
      </c>
      <c r="G287" s="13"/>
      <c r="H287" s="195" t="s">
        <v>1</v>
      </c>
      <c r="I287" s="197"/>
      <c r="J287" s="13"/>
      <c r="K287" s="13"/>
      <c r="L287" s="193"/>
      <c r="M287" s="198"/>
      <c r="N287" s="199"/>
      <c r="O287" s="199"/>
      <c r="P287" s="199"/>
      <c r="Q287" s="199"/>
      <c r="R287" s="199"/>
      <c r="S287" s="199"/>
      <c r="T287" s="20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5" t="s">
        <v>175</v>
      </c>
      <c r="AU287" s="195" t="s">
        <v>82</v>
      </c>
      <c r="AV287" s="13" t="s">
        <v>80</v>
      </c>
      <c r="AW287" s="13" t="s">
        <v>30</v>
      </c>
      <c r="AX287" s="13" t="s">
        <v>74</v>
      </c>
      <c r="AY287" s="195" t="s">
        <v>166</v>
      </c>
    </row>
    <row r="288" s="14" customFormat="1">
      <c r="A288" s="14"/>
      <c r="B288" s="201"/>
      <c r="C288" s="14"/>
      <c r="D288" s="194" t="s">
        <v>175</v>
      </c>
      <c r="E288" s="202" t="s">
        <v>1</v>
      </c>
      <c r="F288" s="203" t="s">
        <v>420</v>
      </c>
      <c r="G288" s="14"/>
      <c r="H288" s="204">
        <v>9.9870000000000001</v>
      </c>
      <c r="I288" s="205"/>
      <c r="J288" s="14"/>
      <c r="K288" s="14"/>
      <c r="L288" s="201"/>
      <c r="M288" s="206"/>
      <c r="N288" s="207"/>
      <c r="O288" s="207"/>
      <c r="P288" s="207"/>
      <c r="Q288" s="207"/>
      <c r="R288" s="207"/>
      <c r="S288" s="207"/>
      <c r="T288" s="20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02" t="s">
        <v>175</v>
      </c>
      <c r="AU288" s="202" t="s">
        <v>82</v>
      </c>
      <c r="AV288" s="14" t="s">
        <v>82</v>
      </c>
      <c r="AW288" s="14" t="s">
        <v>30</v>
      </c>
      <c r="AX288" s="14" t="s">
        <v>74</v>
      </c>
      <c r="AY288" s="202" t="s">
        <v>166</v>
      </c>
    </row>
    <row r="289" s="13" customFormat="1">
      <c r="A289" s="13"/>
      <c r="B289" s="193"/>
      <c r="C289" s="13"/>
      <c r="D289" s="194" t="s">
        <v>175</v>
      </c>
      <c r="E289" s="195" t="s">
        <v>1</v>
      </c>
      <c r="F289" s="196" t="s">
        <v>421</v>
      </c>
      <c r="G289" s="13"/>
      <c r="H289" s="195" t="s">
        <v>1</v>
      </c>
      <c r="I289" s="197"/>
      <c r="J289" s="13"/>
      <c r="K289" s="13"/>
      <c r="L289" s="193"/>
      <c r="M289" s="198"/>
      <c r="N289" s="199"/>
      <c r="O289" s="199"/>
      <c r="P289" s="199"/>
      <c r="Q289" s="199"/>
      <c r="R289" s="199"/>
      <c r="S289" s="199"/>
      <c r="T289" s="20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5" t="s">
        <v>175</v>
      </c>
      <c r="AU289" s="195" t="s">
        <v>82</v>
      </c>
      <c r="AV289" s="13" t="s">
        <v>80</v>
      </c>
      <c r="AW289" s="13" t="s">
        <v>30</v>
      </c>
      <c r="AX289" s="13" t="s">
        <v>74</v>
      </c>
      <c r="AY289" s="195" t="s">
        <v>166</v>
      </c>
    </row>
    <row r="290" s="14" customFormat="1">
      <c r="A290" s="14"/>
      <c r="B290" s="201"/>
      <c r="C290" s="14"/>
      <c r="D290" s="194" t="s">
        <v>175</v>
      </c>
      <c r="E290" s="202" t="s">
        <v>1</v>
      </c>
      <c r="F290" s="203" t="s">
        <v>422</v>
      </c>
      <c r="G290" s="14"/>
      <c r="H290" s="204">
        <v>0.22600000000000001</v>
      </c>
      <c r="I290" s="205"/>
      <c r="J290" s="14"/>
      <c r="K290" s="14"/>
      <c r="L290" s="201"/>
      <c r="M290" s="206"/>
      <c r="N290" s="207"/>
      <c r="O290" s="207"/>
      <c r="P290" s="207"/>
      <c r="Q290" s="207"/>
      <c r="R290" s="207"/>
      <c r="S290" s="207"/>
      <c r="T290" s="20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2" t="s">
        <v>175</v>
      </c>
      <c r="AU290" s="202" t="s">
        <v>82</v>
      </c>
      <c r="AV290" s="14" t="s">
        <v>82</v>
      </c>
      <c r="AW290" s="14" t="s">
        <v>30</v>
      </c>
      <c r="AX290" s="14" t="s">
        <v>74</v>
      </c>
      <c r="AY290" s="202" t="s">
        <v>166</v>
      </c>
    </row>
    <row r="291" s="15" customFormat="1">
      <c r="A291" s="15"/>
      <c r="B291" s="209"/>
      <c r="C291" s="15"/>
      <c r="D291" s="194" t="s">
        <v>175</v>
      </c>
      <c r="E291" s="210" t="s">
        <v>1</v>
      </c>
      <c r="F291" s="211" t="s">
        <v>180</v>
      </c>
      <c r="G291" s="15"/>
      <c r="H291" s="212">
        <v>10.213000000000001</v>
      </c>
      <c r="I291" s="213"/>
      <c r="J291" s="15"/>
      <c r="K291" s="15"/>
      <c r="L291" s="209"/>
      <c r="M291" s="214"/>
      <c r="N291" s="215"/>
      <c r="O291" s="215"/>
      <c r="P291" s="215"/>
      <c r="Q291" s="215"/>
      <c r="R291" s="215"/>
      <c r="S291" s="215"/>
      <c r="T291" s="21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10" t="s">
        <v>175</v>
      </c>
      <c r="AU291" s="210" t="s">
        <v>82</v>
      </c>
      <c r="AV291" s="15" t="s">
        <v>173</v>
      </c>
      <c r="AW291" s="15" t="s">
        <v>30</v>
      </c>
      <c r="AX291" s="15" t="s">
        <v>80</v>
      </c>
      <c r="AY291" s="210" t="s">
        <v>166</v>
      </c>
    </row>
    <row r="292" s="2" customFormat="1" ht="24.15" customHeight="1">
      <c r="A292" s="38"/>
      <c r="B292" s="179"/>
      <c r="C292" s="180" t="s">
        <v>423</v>
      </c>
      <c r="D292" s="180" t="s">
        <v>168</v>
      </c>
      <c r="E292" s="181" t="s">
        <v>424</v>
      </c>
      <c r="F292" s="182" t="s">
        <v>425</v>
      </c>
      <c r="G292" s="183" t="s">
        <v>189</v>
      </c>
      <c r="H292" s="184">
        <v>0.30099999999999999</v>
      </c>
      <c r="I292" s="185"/>
      <c r="J292" s="186">
        <f>ROUND(I292*H292,2)</f>
        <v>0</v>
      </c>
      <c r="K292" s="182" t="s">
        <v>172</v>
      </c>
      <c r="L292" s="39"/>
      <c r="M292" s="187" t="s">
        <v>1</v>
      </c>
      <c r="N292" s="188" t="s">
        <v>39</v>
      </c>
      <c r="O292" s="77"/>
      <c r="P292" s="189">
        <f>O292*H292</f>
        <v>0</v>
      </c>
      <c r="Q292" s="189">
        <v>1.98</v>
      </c>
      <c r="R292" s="189">
        <f>Q292*H292</f>
        <v>0.59597999999999995</v>
      </c>
      <c r="S292" s="189">
        <v>0</v>
      </c>
      <c r="T292" s="19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91" t="s">
        <v>173</v>
      </c>
      <c r="AT292" s="191" t="s">
        <v>168</v>
      </c>
      <c r="AU292" s="191" t="s">
        <v>82</v>
      </c>
      <c r="AY292" s="19" t="s">
        <v>166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9" t="s">
        <v>80</v>
      </c>
      <c r="BK292" s="192">
        <f>ROUND(I292*H292,2)</f>
        <v>0</v>
      </c>
      <c r="BL292" s="19" t="s">
        <v>173</v>
      </c>
      <c r="BM292" s="191" t="s">
        <v>426</v>
      </c>
    </row>
    <row r="293" s="13" customFormat="1">
      <c r="A293" s="13"/>
      <c r="B293" s="193"/>
      <c r="C293" s="13"/>
      <c r="D293" s="194" t="s">
        <v>175</v>
      </c>
      <c r="E293" s="195" t="s">
        <v>1</v>
      </c>
      <c r="F293" s="196" t="s">
        <v>275</v>
      </c>
      <c r="G293" s="13"/>
      <c r="H293" s="195" t="s">
        <v>1</v>
      </c>
      <c r="I293" s="197"/>
      <c r="J293" s="13"/>
      <c r="K293" s="13"/>
      <c r="L293" s="193"/>
      <c r="M293" s="198"/>
      <c r="N293" s="199"/>
      <c r="O293" s="199"/>
      <c r="P293" s="199"/>
      <c r="Q293" s="199"/>
      <c r="R293" s="199"/>
      <c r="S293" s="199"/>
      <c r="T293" s="20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5" t="s">
        <v>175</v>
      </c>
      <c r="AU293" s="195" t="s">
        <v>82</v>
      </c>
      <c r="AV293" s="13" t="s">
        <v>80</v>
      </c>
      <c r="AW293" s="13" t="s">
        <v>30</v>
      </c>
      <c r="AX293" s="13" t="s">
        <v>74</v>
      </c>
      <c r="AY293" s="195" t="s">
        <v>166</v>
      </c>
    </row>
    <row r="294" s="14" customFormat="1">
      <c r="A294" s="14"/>
      <c r="B294" s="201"/>
      <c r="C294" s="14"/>
      <c r="D294" s="194" t="s">
        <v>175</v>
      </c>
      <c r="E294" s="202" t="s">
        <v>1</v>
      </c>
      <c r="F294" s="203" t="s">
        <v>427</v>
      </c>
      <c r="G294" s="14"/>
      <c r="H294" s="204">
        <v>0.30099999999999999</v>
      </c>
      <c r="I294" s="205"/>
      <c r="J294" s="14"/>
      <c r="K294" s="14"/>
      <c r="L294" s="201"/>
      <c r="M294" s="206"/>
      <c r="N294" s="207"/>
      <c r="O294" s="207"/>
      <c r="P294" s="207"/>
      <c r="Q294" s="207"/>
      <c r="R294" s="207"/>
      <c r="S294" s="207"/>
      <c r="T294" s="20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2" t="s">
        <v>175</v>
      </c>
      <c r="AU294" s="202" t="s">
        <v>82</v>
      </c>
      <c r="AV294" s="14" t="s">
        <v>82</v>
      </c>
      <c r="AW294" s="14" t="s">
        <v>30</v>
      </c>
      <c r="AX294" s="14" t="s">
        <v>80</v>
      </c>
      <c r="AY294" s="202" t="s">
        <v>166</v>
      </c>
    </row>
    <row r="295" s="2" customFormat="1" ht="16.5" customHeight="1">
      <c r="A295" s="38"/>
      <c r="B295" s="179"/>
      <c r="C295" s="180" t="s">
        <v>428</v>
      </c>
      <c r="D295" s="180" t="s">
        <v>168</v>
      </c>
      <c r="E295" s="181" t="s">
        <v>429</v>
      </c>
      <c r="F295" s="182" t="s">
        <v>430</v>
      </c>
      <c r="G295" s="183" t="s">
        <v>189</v>
      </c>
      <c r="H295" s="184">
        <v>6.9740000000000002</v>
      </c>
      <c r="I295" s="185"/>
      <c r="J295" s="186">
        <f>ROUND(I295*H295,2)</f>
        <v>0</v>
      </c>
      <c r="K295" s="182" t="s">
        <v>172</v>
      </c>
      <c r="L295" s="39"/>
      <c r="M295" s="187" t="s">
        <v>1</v>
      </c>
      <c r="N295" s="188" t="s">
        <v>39</v>
      </c>
      <c r="O295" s="77"/>
      <c r="P295" s="189">
        <f>O295*H295</f>
        <v>0</v>
      </c>
      <c r="Q295" s="189">
        <v>2.3010199999999998</v>
      </c>
      <c r="R295" s="189">
        <f>Q295*H295</f>
        <v>16.04731348</v>
      </c>
      <c r="S295" s="189">
        <v>0</v>
      </c>
      <c r="T295" s="19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91" t="s">
        <v>173</v>
      </c>
      <c r="AT295" s="191" t="s">
        <v>168</v>
      </c>
      <c r="AU295" s="191" t="s">
        <v>82</v>
      </c>
      <c r="AY295" s="19" t="s">
        <v>166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9" t="s">
        <v>80</v>
      </c>
      <c r="BK295" s="192">
        <f>ROUND(I295*H295,2)</f>
        <v>0</v>
      </c>
      <c r="BL295" s="19" t="s">
        <v>173</v>
      </c>
      <c r="BM295" s="191" t="s">
        <v>431</v>
      </c>
    </row>
    <row r="296" s="13" customFormat="1">
      <c r="A296" s="13"/>
      <c r="B296" s="193"/>
      <c r="C296" s="13"/>
      <c r="D296" s="194" t="s">
        <v>175</v>
      </c>
      <c r="E296" s="195" t="s">
        <v>1</v>
      </c>
      <c r="F296" s="196" t="s">
        <v>432</v>
      </c>
      <c r="G296" s="13"/>
      <c r="H296" s="195" t="s">
        <v>1</v>
      </c>
      <c r="I296" s="197"/>
      <c r="J296" s="13"/>
      <c r="K296" s="13"/>
      <c r="L296" s="193"/>
      <c r="M296" s="198"/>
      <c r="N296" s="199"/>
      <c r="O296" s="199"/>
      <c r="P296" s="199"/>
      <c r="Q296" s="199"/>
      <c r="R296" s="199"/>
      <c r="S296" s="199"/>
      <c r="T296" s="20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5" t="s">
        <v>175</v>
      </c>
      <c r="AU296" s="195" t="s">
        <v>82</v>
      </c>
      <c r="AV296" s="13" t="s">
        <v>80</v>
      </c>
      <c r="AW296" s="13" t="s">
        <v>30</v>
      </c>
      <c r="AX296" s="13" t="s">
        <v>74</v>
      </c>
      <c r="AY296" s="195" t="s">
        <v>166</v>
      </c>
    </row>
    <row r="297" s="14" customFormat="1">
      <c r="A297" s="14"/>
      <c r="B297" s="201"/>
      <c r="C297" s="14"/>
      <c r="D297" s="194" t="s">
        <v>175</v>
      </c>
      <c r="E297" s="202" t="s">
        <v>1</v>
      </c>
      <c r="F297" s="203" t="s">
        <v>433</v>
      </c>
      <c r="G297" s="14"/>
      <c r="H297" s="204">
        <v>2.9009999999999998</v>
      </c>
      <c r="I297" s="205"/>
      <c r="J297" s="14"/>
      <c r="K297" s="14"/>
      <c r="L297" s="201"/>
      <c r="M297" s="206"/>
      <c r="N297" s="207"/>
      <c r="O297" s="207"/>
      <c r="P297" s="207"/>
      <c r="Q297" s="207"/>
      <c r="R297" s="207"/>
      <c r="S297" s="207"/>
      <c r="T297" s="20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02" t="s">
        <v>175</v>
      </c>
      <c r="AU297" s="202" t="s">
        <v>82</v>
      </c>
      <c r="AV297" s="14" t="s">
        <v>82</v>
      </c>
      <c r="AW297" s="14" t="s">
        <v>30</v>
      </c>
      <c r="AX297" s="14" t="s">
        <v>74</v>
      </c>
      <c r="AY297" s="202" t="s">
        <v>166</v>
      </c>
    </row>
    <row r="298" s="14" customFormat="1">
      <c r="A298" s="14"/>
      <c r="B298" s="201"/>
      <c r="C298" s="14"/>
      <c r="D298" s="194" t="s">
        <v>175</v>
      </c>
      <c r="E298" s="202" t="s">
        <v>1</v>
      </c>
      <c r="F298" s="203" t="s">
        <v>434</v>
      </c>
      <c r="G298" s="14"/>
      <c r="H298" s="204">
        <v>1.274</v>
      </c>
      <c r="I298" s="205"/>
      <c r="J298" s="14"/>
      <c r="K298" s="14"/>
      <c r="L298" s="201"/>
      <c r="M298" s="206"/>
      <c r="N298" s="207"/>
      <c r="O298" s="207"/>
      <c r="P298" s="207"/>
      <c r="Q298" s="207"/>
      <c r="R298" s="207"/>
      <c r="S298" s="207"/>
      <c r="T298" s="20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02" t="s">
        <v>175</v>
      </c>
      <c r="AU298" s="202" t="s">
        <v>82</v>
      </c>
      <c r="AV298" s="14" t="s">
        <v>82</v>
      </c>
      <c r="AW298" s="14" t="s">
        <v>30</v>
      </c>
      <c r="AX298" s="14" t="s">
        <v>74</v>
      </c>
      <c r="AY298" s="202" t="s">
        <v>166</v>
      </c>
    </row>
    <row r="299" s="13" customFormat="1">
      <c r="A299" s="13"/>
      <c r="B299" s="193"/>
      <c r="C299" s="13"/>
      <c r="D299" s="194" t="s">
        <v>175</v>
      </c>
      <c r="E299" s="195" t="s">
        <v>1</v>
      </c>
      <c r="F299" s="196" t="s">
        <v>435</v>
      </c>
      <c r="G299" s="13"/>
      <c r="H299" s="195" t="s">
        <v>1</v>
      </c>
      <c r="I299" s="197"/>
      <c r="J299" s="13"/>
      <c r="K299" s="13"/>
      <c r="L299" s="193"/>
      <c r="M299" s="198"/>
      <c r="N299" s="199"/>
      <c r="O299" s="199"/>
      <c r="P299" s="199"/>
      <c r="Q299" s="199"/>
      <c r="R299" s="199"/>
      <c r="S299" s="199"/>
      <c r="T299" s="20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5" t="s">
        <v>175</v>
      </c>
      <c r="AU299" s="195" t="s">
        <v>82</v>
      </c>
      <c r="AV299" s="13" t="s">
        <v>80</v>
      </c>
      <c r="AW299" s="13" t="s">
        <v>30</v>
      </c>
      <c r="AX299" s="13" t="s">
        <v>74</v>
      </c>
      <c r="AY299" s="195" t="s">
        <v>166</v>
      </c>
    </row>
    <row r="300" s="14" customFormat="1">
      <c r="A300" s="14"/>
      <c r="B300" s="201"/>
      <c r="C300" s="14"/>
      <c r="D300" s="194" t="s">
        <v>175</v>
      </c>
      <c r="E300" s="202" t="s">
        <v>1</v>
      </c>
      <c r="F300" s="203" t="s">
        <v>436</v>
      </c>
      <c r="G300" s="14"/>
      <c r="H300" s="204">
        <v>0.035999999999999997</v>
      </c>
      <c r="I300" s="205"/>
      <c r="J300" s="14"/>
      <c r="K300" s="14"/>
      <c r="L300" s="201"/>
      <c r="M300" s="206"/>
      <c r="N300" s="207"/>
      <c r="O300" s="207"/>
      <c r="P300" s="207"/>
      <c r="Q300" s="207"/>
      <c r="R300" s="207"/>
      <c r="S300" s="207"/>
      <c r="T300" s="20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02" t="s">
        <v>175</v>
      </c>
      <c r="AU300" s="202" t="s">
        <v>82</v>
      </c>
      <c r="AV300" s="14" t="s">
        <v>82</v>
      </c>
      <c r="AW300" s="14" t="s">
        <v>30</v>
      </c>
      <c r="AX300" s="14" t="s">
        <v>74</v>
      </c>
      <c r="AY300" s="202" t="s">
        <v>166</v>
      </c>
    </row>
    <row r="301" s="13" customFormat="1">
      <c r="A301" s="13"/>
      <c r="B301" s="193"/>
      <c r="C301" s="13"/>
      <c r="D301" s="194" t="s">
        <v>175</v>
      </c>
      <c r="E301" s="195" t="s">
        <v>1</v>
      </c>
      <c r="F301" s="196" t="s">
        <v>273</v>
      </c>
      <c r="G301" s="13"/>
      <c r="H301" s="195" t="s">
        <v>1</v>
      </c>
      <c r="I301" s="197"/>
      <c r="J301" s="13"/>
      <c r="K301" s="13"/>
      <c r="L301" s="193"/>
      <c r="M301" s="198"/>
      <c r="N301" s="199"/>
      <c r="O301" s="199"/>
      <c r="P301" s="199"/>
      <c r="Q301" s="199"/>
      <c r="R301" s="199"/>
      <c r="S301" s="199"/>
      <c r="T301" s="20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5" t="s">
        <v>175</v>
      </c>
      <c r="AU301" s="195" t="s">
        <v>82</v>
      </c>
      <c r="AV301" s="13" t="s">
        <v>80</v>
      </c>
      <c r="AW301" s="13" t="s">
        <v>30</v>
      </c>
      <c r="AX301" s="13" t="s">
        <v>74</v>
      </c>
      <c r="AY301" s="195" t="s">
        <v>166</v>
      </c>
    </row>
    <row r="302" s="14" customFormat="1">
      <c r="A302" s="14"/>
      <c r="B302" s="201"/>
      <c r="C302" s="14"/>
      <c r="D302" s="194" t="s">
        <v>175</v>
      </c>
      <c r="E302" s="202" t="s">
        <v>1</v>
      </c>
      <c r="F302" s="203" t="s">
        <v>437</v>
      </c>
      <c r="G302" s="14"/>
      <c r="H302" s="204">
        <v>2.7629999999999999</v>
      </c>
      <c r="I302" s="205"/>
      <c r="J302" s="14"/>
      <c r="K302" s="14"/>
      <c r="L302" s="201"/>
      <c r="M302" s="206"/>
      <c r="N302" s="207"/>
      <c r="O302" s="207"/>
      <c r="P302" s="207"/>
      <c r="Q302" s="207"/>
      <c r="R302" s="207"/>
      <c r="S302" s="207"/>
      <c r="T302" s="20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02" t="s">
        <v>175</v>
      </c>
      <c r="AU302" s="202" t="s">
        <v>82</v>
      </c>
      <c r="AV302" s="14" t="s">
        <v>82</v>
      </c>
      <c r="AW302" s="14" t="s">
        <v>30</v>
      </c>
      <c r="AX302" s="14" t="s">
        <v>74</v>
      </c>
      <c r="AY302" s="202" t="s">
        <v>166</v>
      </c>
    </row>
    <row r="303" s="15" customFormat="1">
      <c r="A303" s="15"/>
      <c r="B303" s="209"/>
      <c r="C303" s="15"/>
      <c r="D303" s="194" t="s">
        <v>175</v>
      </c>
      <c r="E303" s="210" t="s">
        <v>1</v>
      </c>
      <c r="F303" s="211" t="s">
        <v>180</v>
      </c>
      <c r="G303" s="15"/>
      <c r="H303" s="212">
        <v>6.9739999999999993</v>
      </c>
      <c r="I303" s="213"/>
      <c r="J303" s="15"/>
      <c r="K303" s="15"/>
      <c r="L303" s="209"/>
      <c r="M303" s="214"/>
      <c r="N303" s="215"/>
      <c r="O303" s="215"/>
      <c r="P303" s="215"/>
      <c r="Q303" s="215"/>
      <c r="R303" s="215"/>
      <c r="S303" s="215"/>
      <c r="T303" s="21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10" t="s">
        <v>175</v>
      </c>
      <c r="AU303" s="210" t="s">
        <v>82</v>
      </c>
      <c r="AV303" s="15" t="s">
        <v>173</v>
      </c>
      <c r="AW303" s="15" t="s">
        <v>30</v>
      </c>
      <c r="AX303" s="15" t="s">
        <v>80</v>
      </c>
      <c r="AY303" s="210" t="s">
        <v>166</v>
      </c>
    </row>
    <row r="304" s="2" customFormat="1" ht="24.15" customHeight="1">
      <c r="A304" s="38"/>
      <c r="B304" s="179"/>
      <c r="C304" s="180" t="s">
        <v>438</v>
      </c>
      <c r="D304" s="180" t="s">
        <v>168</v>
      </c>
      <c r="E304" s="181" t="s">
        <v>439</v>
      </c>
      <c r="F304" s="182" t="s">
        <v>440</v>
      </c>
      <c r="G304" s="183" t="s">
        <v>189</v>
      </c>
      <c r="H304" s="184">
        <v>0.30099999999999999</v>
      </c>
      <c r="I304" s="185"/>
      <c r="J304" s="186">
        <f>ROUND(I304*H304,2)</f>
        <v>0</v>
      </c>
      <c r="K304" s="182" t="s">
        <v>172</v>
      </c>
      <c r="L304" s="39"/>
      <c r="M304" s="187" t="s">
        <v>1</v>
      </c>
      <c r="N304" s="188" t="s">
        <v>39</v>
      </c>
      <c r="O304" s="77"/>
      <c r="P304" s="189">
        <f>O304*H304</f>
        <v>0</v>
      </c>
      <c r="Q304" s="189">
        <v>2.3010199999999998</v>
      </c>
      <c r="R304" s="189">
        <f>Q304*H304</f>
        <v>0.69260701999999996</v>
      </c>
      <c r="S304" s="189">
        <v>0</v>
      </c>
      <c r="T304" s="19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91" t="s">
        <v>173</v>
      </c>
      <c r="AT304" s="191" t="s">
        <v>168</v>
      </c>
      <c r="AU304" s="191" t="s">
        <v>82</v>
      </c>
      <c r="AY304" s="19" t="s">
        <v>166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9" t="s">
        <v>80</v>
      </c>
      <c r="BK304" s="192">
        <f>ROUND(I304*H304,2)</f>
        <v>0</v>
      </c>
      <c r="BL304" s="19" t="s">
        <v>173</v>
      </c>
      <c r="BM304" s="191" t="s">
        <v>441</v>
      </c>
    </row>
    <row r="305" s="13" customFormat="1">
      <c r="A305" s="13"/>
      <c r="B305" s="193"/>
      <c r="C305" s="13"/>
      <c r="D305" s="194" t="s">
        <v>175</v>
      </c>
      <c r="E305" s="195" t="s">
        <v>1</v>
      </c>
      <c r="F305" s="196" t="s">
        <v>275</v>
      </c>
      <c r="G305" s="13"/>
      <c r="H305" s="195" t="s">
        <v>1</v>
      </c>
      <c r="I305" s="197"/>
      <c r="J305" s="13"/>
      <c r="K305" s="13"/>
      <c r="L305" s="193"/>
      <c r="M305" s="198"/>
      <c r="N305" s="199"/>
      <c r="O305" s="199"/>
      <c r="P305" s="199"/>
      <c r="Q305" s="199"/>
      <c r="R305" s="199"/>
      <c r="S305" s="199"/>
      <c r="T305" s="20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5" t="s">
        <v>175</v>
      </c>
      <c r="AU305" s="195" t="s">
        <v>82</v>
      </c>
      <c r="AV305" s="13" t="s">
        <v>80</v>
      </c>
      <c r="AW305" s="13" t="s">
        <v>30</v>
      </c>
      <c r="AX305" s="13" t="s">
        <v>74</v>
      </c>
      <c r="AY305" s="195" t="s">
        <v>166</v>
      </c>
    </row>
    <row r="306" s="14" customFormat="1">
      <c r="A306" s="14"/>
      <c r="B306" s="201"/>
      <c r="C306" s="14"/>
      <c r="D306" s="194" t="s">
        <v>175</v>
      </c>
      <c r="E306" s="202" t="s">
        <v>1</v>
      </c>
      <c r="F306" s="203" t="s">
        <v>427</v>
      </c>
      <c r="G306" s="14"/>
      <c r="H306" s="204">
        <v>0.30099999999999999</v>
      </c>
      <c r="I306" s="205"/>
      <c r="J306" s="14"/>
      <c r="K306" s="14"/>
      <c r="L306" s="201"/>
      <c r="M306" s="206"/>
      <c r="N306" s="207"/>
      <c r="O306" s="207"/>
      <c r="P306" s="207"/>
      <c r="Q306" s="207"/>
      <c r="R306" s="207"/>
      <c r="S306" s="207"/>
      <c r="T306" s="20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2" t="s">
        <v>175</v>
      </c>
      <c r="AU306" s="202" t="s">
        <v>82</v>
      </c>
      <c r="AV306" s="14" t="s">
        <v>82</v>
      </c>
      <c r="AW306" s="14" t="s">
        <v>30</v>
      </c>
      <c r="AX306" s="14" t="s">
        <v>80</v>
      </c>
      <c r="AY306" s="202" t="s">
        <v>166</v>
      </c>
    </row>
    <row r="307" s="2" customFormat="1" ht="24.15" customHeight="1">
      <c r="A307" s="38"/>
      <c r="B307" s="179"/>
      <c r="C307" s="180" t="s">
        <v>442</v>
      </c>
      <c r="D307" s="180" t="s">
        <v>168</v>
      </c>
      <c r="E307" s="181" t="s">
        <v>443</v>
      </c>
      <c r="F307" s="182" t="s">
        <v>444</v>
      </c>
      <c r="G307" s="183" t="s">
        <v>189</v>
      </c>
      <c r="H307" s="184">
        <v>42.476999999999997</v>
      </c>
      <c r="I307" s="185"/>
      <c r="J307" s="186">
        <f>ROUND(I307*H307,2)</f>
        <v>0</v>
      </c>
      <c r="K307" s="182" t="s">
        <v>172</v>
      </c>
      <c r="L307" s="39"/>
      <c r="M307" s="187" t="s">
        <v>1</v>
      </c>
      <c r="N307" s="188" t="s">
        <v>39</v>
      </c>
      <c r="O307" s="77"/>
      <c r="P307" s="189">
        <f>O307*H307</f>
        <v>0</v>
      </c>
      <c r="Q307" s="189">
        <v>2.5018699999999998</v>
      </c>
      <c r="R307" s="189">
        <f>Q307*H307</f>
        <v>106.27193198999999</v>
      </c>
      <c r="S307" s="189">
        <v>0</v>
      </c>
      <c r="T307" s="19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91" t="s">
        <v>173</v>
      </c>
      <c r="AT307" s="191" t="s">
        <v>168</v>
      </c>
      <c r="AU307" s="191" t="s">
        <v>82</v>
      </c>
      <c r="AY307" s="19" t="s">
        <v>166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9" t="s">
        <v>80</v>
      </c>
      <c r="BK307" s="192">
        <f>ROUND(I307*H307,2)</f>
        <v>0</v>
      </c>
      <c r="BL307" s="19" t="s">
        <v>173</v>
      </c>
      <c r="BM307" s="191" t="s">
        <v>445</v>
      </c>
    </row>
    <row r="308" s="13" customFormat="1">
      <c r="A308" s="13"/>
      <c r="B308" s="193"/>
      <c r="C308" s="13"/>
      <c r="D308" s="194" t="s">
        <v>175</v>
      </c>
      <c r="E308" s="195" t="s">
        <v>1</v>
      </c>
      <c r="F308" s="196" t="s">
        <v>446</v>
      </c>
      <c r="G308" s="13"/>
      <c r="H308" s="195" t="s">
        <v>1</v>
      </c>
      <c r="I308" s="197"/>
      <c r="J308" s="13"/>
      <c r="K308" s="13"/>
      <c r="L308" s="193"/>
      <c r="M308" s="198"/>
      <c r="N308" s="199"/>
      <c r="O308" s="199"/>
      <c r="P308" s="199"/>
      <c r="Q308" s="199"/>
      <c r="R308" s="199"/>
      <c r="S308" s="199"/>
      <c r="T308" s="20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5" t="s">
        <v>175</v>
      </c>
      <c r="AU308" s="195" t="s">
        <v>82</v>
      </c>
      <c r="AV308" s="13" t="s">
        <v>80</v>
      </c>
      <c r="AW308" s="13" t="s">
        <v>30</v>
      </c>
      <c r="AX308" s="13" t="s">
        <v>74</v>
      </c>
      <c r="AY308" s="195" t="s">
        <v>166</v>
      </c>
    </row>
    <row r="309" s="13" customFormat="1">
      <c r="A309" s="13"/>
      <c r="B309" s="193"/>
      <c r="C309" s="13"/>
      <c r="D309" s="194" t="s">
        <v>175</v>
      </c>
      <c r="E309" s="195" t="s">
        <v>1</v>
      </c>
      <c r="F309" s="196" t="s">
        <v>447</v>
      </c>
      <c r="G309" s="13"/>
      <c r="H309" s="195" t="s">
        <v>1</v>
      </c>
      <c r="I309" s="197"/>
      <c r="J309" s="13"/>
      <c r="K309" s="13"/>
      <c r="L309" s="193"/>
      <c r="M309" s="198"/>
      <c r="N309" s="199"/>
      <c r="O309" s="199"/>
      <c r="P309" s="199"/>
      <c r="Q309" s="199"/>
      <c r="R309" s="199"/>
      <c r="S309" s="199"/>
      <c r="T309" s="20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5" t="s">
        <v>175</v>
      </c>
      <c r="AU309" s="195" t="s">
        <v>82</v>
      </c>
      <c r="AV309" s="13" t="s">
        <v>80</v>
      </c>
      <c r="AW309" s="13" t="s">
        <v>30</v>
      </c>
      <c r="AX309" s="13" t="s">
        <v>74</v>
      </c>
      <c r="AY309" s="195" t="s">
        <v>166</v>
      </c>
    </row>
    <row r="310" s="14" customFormat="1">
      <c r="A310" s="14"/>
      <c r="B310" s="201"/>
      <c r="C310" s="14"/>
      <c r="D310" s="194" t="s">
        <v>175</v>
      </c>
      <c r="E310" s="202" t="s">
        <v>1</v>
      </c>
      <c r="F310" s="203" t="s">
        <v>448</v>
      </c>
      <c r="G310" s="14"/>
      <c r="H310" s="204">
        <v>9.4489999999999998</v>
      </c>
      <c r="I310" s="205"/>
      <c r="J310" s="14"/>
      <c r="K310" s="14"/>
      <c r="L310" s="201"/>
      <c r="M310" s="206"/>
      <c r="N310" s="207"/>
      <c r="O310" s="207"/>
      <c r="P310" s="207"/>
      <c r="Q310" s="207"/>
      <c r="R310" s="207"/>
      <c r="S310" s="207"/>
      <c r="T310" s="20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2" t="s">
        <v>175</v>
      </c>
      <c r="AU310" s="202" t="s">
        <v>82</v>
      </c>
      <c r="AV310" s="14" t="s">
        <v>82</v>
      </c>
      <c r="AW310" s="14" t="s">
        <v>30</v>
      </c>
      <c r="AX310" s="14" t="s">
        <v>74</v>
      </c>
      <c r="AY310" s="202" t="s">
        <v>166</v>
      </c>
    </row>
    <row r="311" s="13" customFormat="1">
      <c r="A311" s="13"/>
      <c r="B311" s="193"/>
      <c r="C311" s="13"/>
      <c r="D311" s="194" t="s">
        <v>175</v>
      </c>
      <c r="E311" s="195" t="s">
        <v>1</v>
      </c>
      <c r="F311" s="196" t="s">
        <v>449</v>
      </c>
      <c r="G311" s="13"/>
      <c r="H311" s="195" t="s">
        <v>1</v>
      </c>
      <c r="I311" s="197"/>
      <c r="J311" s="13"/>
      <c r="K311" s="13"/>
      <c r="L311" s="193"/>
      <c r="M311" s="198"/>
      <c r="N311" s="199"/>
      <c r="O311" s="199"/>
      <c r="P311" s="199"/>
      <c r="Q311" s="199"/>
      <c r="R311" s="199"/>
      <c r="S311" s="199"/>
      <c r="T311" s="20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5" t="s">
        <v>175</v>
      </c>
      <c r="AU311" s="195" t="s">
        <v>82</v>
      </c>
      <c r="AV311" s="13" t="s">
        <v>80</v>
      </c>
      <c r="AW311" s="13" t="s">
        <v>30</v>
      </c>
      <c r="AX311" s="13" t="s">
        <v>74</v>
      </c>
      <c r="AY311" s="195" t="s">
        <v>166</v>
      </c>
    </row>
    <row r="312" s="14" customFormat="1">
      <c r="A312" s="14"/>
      <c r="B312" s="201"/>
      <c r="C312" s="14"/>
      <c r="D312" s="194" t="s">
        <v>175</v>
      </c>
      <c r="E312" s="202" t="s">
        <v>1</v>
      </c>
      <c r="F312" s="203" t="s">
        <v>450</v>
      </c>
      <c r="G312" s="14"/>
      <c r="H312" s="204">
        <v>33.027999999999999</v>
      </c>
      <c r="I312" s="205"/>
      <c r="J312" s="14"/>
      <c r="K312" s="14"/>
      <c r="L312" s="201"/>
      <c r="M312" s="206"/>
      <c r="N312" s="207"/>
      <c r="O312" s="207"/>
      <c r="P312" s="207"/>
      <c r="Q312" s="207"/>
      <c r="R312" s="207"/>
      <c r="S312" s="207"/>
      <c r="T312" s="20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2" t="s">
        <v>175</v>
      </c>
      <c r="AU312" s="202" t="s">
        <v>82</v>
      </c>
      <c r="AV312" s="14" t="s">
        <v>82</v>
      </c>
      <c r="AW312" s="14" t="s">
        <v>30</v>
      </c>
      <c r="AX312" s="14" t="s">
        <v>74</v>
      </c>
      <c r="AY312" s="202" t="s">
        <v>166</v>
      </c>
    </row>
    <row r="313" s="15" customFormat="1">
      <c r="A313" s="15"/>
      <c r="B313" s="209"/>
      <c r="C313" s="15"/>
      <c r="D313" s="194" t="s">
        <v>175</v>
      </c>
      <c r="E313" s="210" t="s">
        <v>1</v>
      </c>
      <c r="F313" s="211" t="s">
        <v>180</v>
      </c>
      <c r="G313" s="15"/>
      <c r="H313" s="212">
        <v>42.476999999999997</v>
      </c>
      <c r="I313" s="213"/>
      <c r="J313" s="15"/>
      <c r="K313" s="15"/>
      <c r="L313" s="209"/>
      <c r="M313" s="214"/>
      <c r="N313" s="215"/>
      <c r="O313" s="215"/>
      <c r="P313" s="215"/>
      <c r="Q313" s="215"/>
      <c r="R313" s="215"/>
      <c r="S313" s="215"/>
      <c r="T313" s="21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10" t="s">
        <v>175</v>
      </c>
      <c r="AU313" s="210" t="s">
        <v>82</v>
      </c>
      <c r="AV313" s="15" t="s">
        <v>173</v>
      </c>
      <c r="AW313" s="15" t="s">
        <v>30</v>
      </c>
      <c r="AX313" s="15" t="s">
        <v>80</v>
      </c>
      <c r="AY313" s="210" t="s">
        <v>166</v>
      </c>
    </row>
    <row r="314" s="2" customFormat="1" ht="16.5" customHeight="1">
      <c r="A314" s="38"/>
      <c r="B314" s="179"/>
      <c r="C314" s="180" t="s">
        <v>451</v>
      </c>
      <c r="D314" s="180" t="s">
        <v>168</v>
      </c>
      <c r="E314" s="181" t="s">
        <v>452</v>
      </c>
      <c r="F314" s="182" t="s">
        <v>453</v>
      </c>
      <c r="G314" s="183" t="s">
        <v>171</v>
      </c>
      <c r="H314" s="184">
        <v>24.681999999999999</v>
      </c>
      <c r="I314" s="185"/>
      <c r="J314" s="186">
        <f>ROUND(I314*H314,2)</f>
        <v>0</v>
      </c>
      <c r="K314" s="182" t="s">
        <v>172</v>
      </c>
      <c r="L314" s="39"/>
      <c r="M314" s="187" t="s">
        <v>1</v>
      </c>
      <c r="N314" s="188" t="s">
        <v>39</v>
      </c>
      <c r="O314" s="77"/>
      <c r="P314" s="189">
        <f>O314*H314</f>
        <v>0</v>
      </c>
      <c r="Q314" s="189">
        <v>0.0029399999999999999</v>
      </c>
      <c r="R314" s="189">
        <f>Q314*H314</f>
        <v>0.07256507999999999</v>
      </c>
      <c r="S314" s="189">
        <v>0</v>
      </c>
      <c r="T314" s="19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91" t="s">
        <v>173</v>
      </c>
      <c r="AT314" s="191" t="s">
        <v>168</v>
      </c>
      <c r="AU314" s="191" t="s">
        <v>82</v>
      </c>
      <c r="AY314" s="19" t="s">
        <v>166</v>
      </c>
      <c r="BE314" s="192">
        <f>IF(N314="základní",J314,0)</f>
        <v>0</v>
      </c>
      <c r="BF314" s="192">
        <f>IF(N314="snížená",J314,0)</f>
        <v>0</v>
      </c>
      <c r="BG314" s="192">
        <f>IF(N314="zákl. přenesená",J314,0)</f>
        <v>0</v>
      </c>
      <c r="BH314" s="192">
        <f>IF(N314="sníž. přenesená",J314,0)</f>
        <v>0</v>
      </c>
      <c r="BI314" s="192">
        <f>IF(N314="nulová",J314,0)</f>
        <v>0</v>
      </c>
      <c r="BJ314" s="19" t="s">
        <v>80</v>
      </c>
      <c r="BK314" s="192">
        <f>ROUND(I314*H314,2)</f>
        <v>0</v>
      </c>
      <c r="BL314" s="19" t="s">
        <v>173</v>
      </c>
      <c r="BM314" s="191" t="s">
        <v>454</v>
      </c>
    </row>
    <row r="315" s="13" customFormat="1">
      <c r="A315" s="13"/>
      <c r="B315" s="193"/>
      <c r="C315" s="13"/>
      <c r="D315" s="194" t="s">
        <v>175</v>
      </c>
      <c r="E315" s="195" t="s">
        <v>1</v>
      </c>
      <c r="F315" s="196" t="s">
        <v>447</v>
      </c>
      <c r="G315" s="13"/>
      <c r="H315" s="195" t="s">
        <v>1</v>
      </c>
      <c r="I315" s="197"/>
      <c r="J315" s="13"/>
      <c r="K315" s="13"/>
      <c r="L315" s="193"/>
      <c r="M315" s="198"/>
      <c r="N315" s="199"/>
      <c r="O315" s="199"/>
      <c r="P315" s="199"/>
      <c r="Q315" s="199"/>
      <c r="R315" s="199"/>
      <c r="S315" s="199"/>
      <c r="T315" s="20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5" t="s">
        <v>175</v>
      </c>
      <c r="AU315" s="195" t="s">
        <v>82</v>
      </c>
      <c r="AV315" s="13" t="s">
        <v>80</v>
      </c>
      <c r="AW315" s="13" t="s">
        <v>30</v>
      </c>
      <c r="AX315" s="13" t="s">
        <v>74</v>
      </c>
      <c r="AY315" s="195" t="s">
        <v>166</v>
      </c>
    </row>
    <row r="316" s="14" customFormat="1">
      <c r="A316" s="14"/>
      <c r="B316" s="201"/>
      <c r="C316" s="14"/>
      <c r="D316" s="194" t="s">
        <v>175</v>
      </c>
      <c r="E316" s="202" t="s">
        <v>1</v>
      </c>
      <c r="F316" s="203" t="s">
        <v>455</v>
      </c>
      <c r="G316" s="14"/>
      <c r="H316" s="204">
        <v>10.076000000000001</v>
      </c>
      <c r="I316" s="205"/>
      <c r="J316" s="14"/>
      <c r="K316" s="14"/>
      <c r="L316" s="201"/>
      <c r="M316" s="206"/>
      <c r="N316" s="207"/>
      <c r="O316" s="207"/>
      <c r="P316" s="207"/>
      <c r="Q316" s="207"/>
      <c r="R316" s="207"/>
      <c r="S316" s="207"/>
      <c r="T316" s="20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02" t="s">
        <v>175</v>
      </c>
      <c r="AU316" s="202" t="s">
        <v>82</v>
      </c>
      <c r="AV316" s="14" t="s">
        <v>82</v>
      </c>
      <c r="AW316" s="14" t="s">
        <v>30</v>
      </c>
      <c r="AX316" s="14" t="s">
        <v>74</v>
      </c>
      <c r="AY316" s="202" t="s">
        <v>166</v>
      </c>
    </row>
    <row r="317" s="13" customFormat="1">
      <c r="A317" s="13"/>
      <c r="B317" s="193"/>
      <c r="C317" s="13"/>
      <c r="D317" s="194" t="s">
        <v>175</v>
      </c>
      <c r="E317" s="195" t="s">
        <v>1</v>
      </c>
      <c r="F317" s="196" t="s">
        <v>449</v>
      </c>
      <c r="G317" s="13"/>
      <c r="H317" s="195" t="s">
        <v>1</v>
      </c>
      <c r="I317" s="197"/>
      <c r="J317" s="13"/>
      <c r="K317" s="13"/>
      <c r="L317" s="193"/>
      <c r="M317" s="198"/>
      <c r="N317" s="199"/>
      <c r="O317" s="199"/>
      <c r="P317" s="199"/>
      <c r="Q317" s="199"/>
      <c r="R317" s="199"/>
      <c r="S317" s="199"/>
      <c r="T317" s="20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5" t="s">
        <v>175</v>
      </c>
      <c r="AU317" s="195" t="s">
        <v>82</v>
      </c>
      <c r="AV317" s="13" t="s">
        <v>80</v>
      </c>
      <c r="AW317" s="13" t="s">
        <v>30</v>
      </c>
      <c r="AX317" s="13" t="s">
        <v>74</v>
      </c>
      <c r="AY317" s="195" t="s">
        <v>166</v>
      </c>
    </row>
    <row r="318" s="14" customFormat="1">
      <c r="A318" s="14"/>
      <c r="B318" s="201"/>
      <c r="C318" s="14"/>
      <c r="D318" s="194" t="s">
        <v>175</v>
      </c>
      <c r="E318" s="202" t="s">
        <v>1</v>
      </c>
      <c r="F318" s="203" t="s">
        <v>456</v>
      </c>
      <c r="G318" s="14"/>
      <c r="H318" s="204">
        <v>14.606</v>
      </c>
      <c r="I318" s="205"/>
      <c r="J318" s="14"/>
      <c r="K318" s="14"/>
      <c r="L318" s="201"/>
      <c r="M318" s="206"/>
      <c r="N318" s="207"/>
      <c r="O318" s="207"/>
      <c r="P318" s="207"/>
      <c r="Q318" s="207"/>
      <c r="R318" s="207"/>
      <c r="S318" s="207"/>
      <c r="T318" s="20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02" t="s">
        <v>175</v>
      </c>
      <c r="AU318" s="202" t="s">
        <v>82</v>
      </c>
      <c r="AV318" s="14" t="s">
        <v>82</v>
      </c>
      <c r="AW318" s="14" t="s">
        <v>30</v>
      </c>
      <c r="AX318" s="14" t="s">
        <v>74</v>
      </c>
      <c r="AY318" s="202" t="s">
        <v>166</v>
      </c>
    </row>
    <row r="319" s="15" customFormat="1">
      <c r="A319" s="15"/>
      <c r="B319" s="209"/>
      <c r="C319" s="15"/>
      <c r="D319" s="194" t="s">
        <v>175</v>
      </c>
      <c r="E319" s="210" t="s">
        <v>1</v>
      </c>
      <c r="F319" s="211" t="s">
        <v>180</v>
      </c>
      <c r="G319" s="15"/>
      <c r="H319" s="212">
        <v>24.682000000000002</v>
      </c>
      <c r="I319" s="213"/>
      <c r="J319" s="15"/>
      <c r="K319" s="15"/>
      <c r="L319" s="209"/>
      <c r="M319" s="214"/>
      <c r="N319" s="215"/>
      <c r="O319" s="215"/>
      <c r="P319" s="215"/>
      <c r="Q319" s="215"/>
      <c r="R319" s="215"/>
      <c r="S319" s="215"/>
      <c r="T319" s="216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10" t="s">
        <v>175</v>
      </c>
      <c r="AU319" s="210" t="s">
        <v>82</v>
      </c>
      <c r="AV319" s="15" t="s">
        <v>173</v>
      </c>
      <c r="AW319" s="15" t="s">
        <v>30</v>
      </c>
      <c r="AX319" s="15" t="s">
        <v>80</v>
      </c>
      <c r="AY319" s="210" t="s">
        <v>166</v>
      </c>
    </row>
    <row r="320" s="2" customFormat="1" ht="16.5" customHeight="1">
      <c r="A320" s="38"/>
      <c r="B320" s="179"/>
      <c r="C320" s="180" t="s">
        <v>457</v>
      </c>
      <c r="D320" s="180" t="s">
        <v>168</v>
      </c>
      <c r="E320" s="181" t="s">
        <v>458</v>
      </c>
      <c r="F320" s="182" t="s">
        <v>459</v>
      </c>
      <c r="G320" s="183" t="s">
        <v>171</v>
      </c>
      <c r="H320" s="184">
        <v>24.681999999999999</v>
      </c>
      <c r="I320" s="185"/>
      <c r="J320" s="186">
        <f>ROUND(I320*H320,2)</f>
        <v>0</v>
      </c>
      <c r="K320" s="182" t="s">
        <v>172</v>
      </c>
      <c r="L320" s="39"/>
      <c r="M320" s="187" t="s">
        <v>1</v>
      </c>
      <c r="N320" s="188" t="s">
        <v>39</v>
      </c>
      <c r="O320" s="77"/>
      <c r="P320" s="189">
        <f>O320*H320</f>
        <v>0</v>
      </c>
      <c r="Q320" s="189">
        <v>0</v>
      </c>
      <c r="R320" s="189">
        <f>Q320*H320</f>
        <v>0</v>
      </c>
      <c r="S320" s="189">
        <v>0</v>
      </c>
      <c r="T320" s="19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91" t="s">
        <v>173</v>
      </c>
      <c r="AT320" s="191" t="s">
        <v>168</v>
      </c>
      <c r="AU320" s="191" t="s">
        <v>82</v>
      </c>
      <c r="AY320" s="19" t="s">
        <v>166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9" t="s">
        <v>80</v>
      </c>
      <c r="BK320" s="192">
        <f>ROUND(I320*H320,2)</f>
        <v>0</v>
      </c>
      <c r="BL320" s="19" t="s">
        <v>173</v>
      </c>
      <c r="BM320" s="191" t="s">
        <v>460</v>
      </c>
    </row>
    <row r="321" s="2" customFormat="1" ht="24.15" customHeight="1">
      <c r="A321" s="38"/>
      <c r="B321" s="179"/>
      <c r="C321" s="180" t="s">
        <v>461</v>
      </c>
      <c r="D321" s="180" t="s">
        <v>168</v>
      </c>
      <c r="E321" s="181" t="s">
        <v>462</v>
      </c>
      <c r="F321" s="182" t="s">
        <v>463</v>
      </c>
      <c r="G321" s="183" t="s">
        <v>282</v>
      </c>
      <c r="H321" s="184">
        <v>4</v>
      </c>
      <c r="I321" s="185"/>
      <c r="J321" s="186">
        <f>ROUND(I321*H321,2)</f>
        <v>0</v>
      </c>
      <c r="K321" s="182" t="s">
        <v>172</v>
      </c>
      <c r="L321" s="39"/>
      <c r="M321" s="187" t="s">
        <v>1</v>
      </c>
      <c r="N321" s="188" t="s">
        <v>39</v>
      </c>
      <c r="O321" s="77"/>
      <c r="P321" s="189">
        <f>O321*H321</f>
        <v>0</v>
      </c>
      <c r="Q321" s="189">
        <v>0.00115</v>
      </c>
      <c r="R321" s="189">
        <f>Q321*H321</f>
        <v>0.0045999999999999999</v>
      </c>
      <c r="S321" s="189">
        <v>0</v>
      </c>
      <c r="T321" s="19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91" t="s">
        <v>173</v>
      </c>
      <c r="AT321" s="191" t="s">
        <v>168</v>
      </c>
      <c r="AU321" s="191" t="s">
        <v>82</v>
      </c>
      <c r="AY321" s="19" t="s">
        <v>166</v>
      </c>
      <c r="BE321" s="192">
        <f>IF(N321="základní",J321,0)</f>
        <v>0</v>
      </c>
      <c r="BF321" s="192">
        <f>IF(N321="snížená",J321,0)</f>
        <v>0</v>
      </c>
      <c r="BG321" s="192">
        <f>IF(N321="zákl. přenesená",J321,0)</f>
        <v>0</v>
      </c>
      <c r="BH321" s="192">
        <f>IF(N321="sníž. přenesená",J321,0)</f>
        <v>0</v>
      </c>
      <c r="BI321" s="192">
        <f>IF(N321="nulová",J321,0)</f>
        <v>0</v>
      </c>
      <c r="BJ321" s="19" t="s">
        <v>80</v>
      </c>
      <c r="BK321" s="192">
        <f>ROUND(I321*H321,2)</f>
        <v>0</v>
      </c>
      <c r="BL321" s="19" t="s">
        <v>173</v>
      </c>
      <c r="BM321" s="191" t="s">
        <v>464</v>
      </c>
    </row>
    <row r="322" s="13" customFormat="1">
      <c r="A322" s="13"/>
      <c r="B322" s="193"/>
      <c r="C322" s="13"/>
      <c r="D322" s="194" t="s">
        <v>175</v>
      </c>
      <c r="E322" s="195" t="s">
        <v>1</v>
      </c>
      <c r="F322" s="196" t="s">
        <v>465</v>
      </c>
      <c r="G322" s="13"/>
      <c r="H322" s="195" t="s">
        <v>1</v>
      </c>
      <c r="I322" s="197"/>
      <c r="J322" s="13"/>
      <c r="K322" s="13"/>
      <c r="L322" s="193"/>
      <c r="M322" s="198"/>
      <c r="N322" s="199"/>
      <c r="O322" s="199"/>
      <c r="P322" s="199"/>
      <c r="Q322" s="199"/>
      <c r="R322" s="199"/>
      <c r="S322" s="199"/>
      <c r="T322" s="20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5" t="s">
        <v>175</v>
      </c>
      <c r="AU322" s="195" t="s">
        <v>82</v>
      </c>
      <c r="AV322" s="13" t="s">
        <v>80</v>
      </c>
      <c r="AW322" s="13" t="s">
        <v>30</v>
      </c>
      <c r="AX322" s="13" t="s">
        <v>74</v>
      </c>
      <c r="AY322" s="195" t="s">
        <v>166</v>
      </c>
    </row>
    <row r="323" s="14" customFormat="1">
      <c r="A323" s="14"/>
      <c r="B323" s="201"/>
      <c r="C323" s="14"/>
      <c r="D323" s="194" t="s">
        <v>175</v>
      </c>
      <c r="E323" s="202" t="s">
        <v>1</v>
      </c>
      <c r="F323" s="203" t="s">
        <v>173</v>
      </c>
      <c r="G323" s="14"/>
      <c r="H323" s="204">
        <v>4</v>
      </c>
      <c r="I323" s="205"/>
      <c r="J323" s="14"/>
      <c r="K323" s="14"/>
      <c r="L323" s="201"/>
      <c r="M323" s="206"/>
      <c r="N323" s="207"/>
      <c r="O323" s="207"/>
      <c r="P323" s="207"/>
      <c r="Q323" s="207"/>
      <c r="R323" s="207"/>
      <c r="S323" s="207"/>
      <c r="T323" s="20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02" t="s">
        <v>175</v>
      </c>
      <c r="AU323" s="202" t="s">
        <v>82</v>
      </c>
      <c r="AV323" s="14" t="s">
        <v>82</v>
      </c>
      <c r="AW323" s="14" t="s">
        <v>30</v>
      </c>
      <c r="AX323" s="14" t="s">
        <v>80</v>
      </c>
      <c r="AY323" s="202" t="s">
        <v>166</v>
      </c>
    </row>
    <row r="324" s="2" customFormat="1" ht="21.75" customHeight="1">
      <c r="A324" s="38"/>
      <c r="B324" s="179"/>
      <c r="C324" s="180" t="s">
        <v>466</v>
      </c>
      <c r="D324" s="180" t="s">
        <v>168</v>
      </c>
      <c r="E324" s="181" t="s">
        <v>467</v>
      </c>
      <c r="F324" s="182" t="s">
        <v>468</v>
      </c>
      <c r="G324" s="183" t="s">
        <v>243</v>
      </c>
      <c r="H324" s="184">
        <v>1.417</v>
      </c>
      <c r="I324" s="185"/>
      <c r="J324" s="186">
        <f>ROUND(I324*H324,2)</f>
        <v>0</v>
      </c>
      <c r="K324" s="182" t="s">
        <v>172</v>
      </c>
      <c r="L324" s="39"/>
      <c r="M324" s="187" t="s">
        <v>1</v>
      </c>
      <c r="N324" s="188" t="s">
        <v>39</v>
      </c>
      <c r="O324" s="77"/>
      <c r="P324" s="189">
        <f>O324*H324</f>
        <v>0</v>
      </c>
      <c r="Q324" s="189">
        <v>1.0606199999999999</v>
      </c>
      <c r="R324" s="189">
        <f>Q324*H324</f>
        <v>1.5028985399999999</v>
      </c>
      <c r="S324" s="189">
        <v>0</v>
      </c>
      <c r="T324" s="19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91" t="s">
        <v>173</v>
      </c>
      <c r="AT324" s="191" t="s">
        <v>168</v>
      </c>
      <c r="AU324" s="191" t="s">
        <v>82</v>
      </c>
      <c r="AY324" s="19" t="s">
        <v>166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80</v>
      </c>
      <c r="BK324" s="192">
        <f>ROUND(I324*H324,2)</f>
        <v>0</v>
      </c>
      <c r="BL324" s="19" t="s">
        <v>173</v>
      </c>
      <c r="BM324" s="191" t="s">
        <v>469</v>
      </c>
    </row>
    <row r="325" s="13" customFormat="1">
      <c r="A325" s="13"/>
      <c r="B325" s="193"/>
      <c r="C325" s="13"/>
      <c r="D325" s="194" t="s">
        <v>175</v>
      </c>
      <c r="E325" s="195" t="s">
        <v>1</v>
      </c>
      <c r="F325" s="196" t="s">
        <v>447</v>
      </c>
      <c r="G325" s="13"/>
      <c r="H325" s="195" t="s">
        <v>1</v>
      </c>
      <c r="I325" s="197"/>
      <c r="J325" s="13"/>
      <c r="K325" s="13"/>
      <c r="L325" s="193"/>
      <c r="M325" s="198"/>
      <c r="N325" s="199"/>
      <c r="O325" s="199"/>
      <c r="P325" s="199"/>
      <c r="Q325" s="199"/>
      <c r="R325" s="199"/>
      <c r="S325" s="199"/>
      <c r="T325" s="20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5" t="s">
        <v>175</v>
      </c>
      <c r="AU325" s="195" t="s">
        <v>82</v>
      </c>
      <c r="AV325" s="13" t="s">
        <v>80</v>
      </c>
      <c r="AW325" s="13" t="s">
        <v>30</v>
      </c>
      <c r="AX325" s="13" t="s">
        <v>74</v>
      </c>
      <c r="AY325" s="195" t="s">
        <v>166</v>
      </c>
    </row>
    <row r="326" s="14" customFormat="1">
      <c r="A326" s="14"/>
      <c r="B326" s="201"/>
      <c r="C326" s="14"/>
      <c r="D326" s="194" t="s">
        <v>175</v>
      </c>
      <c r="E326" s="202" t="s">
        <v>1</v>
      </c>
      <c r="F326" s="203" t="s">
        <v>470</v>
      </c>
      <c r="G326" s="14"/>
      <c r="H326" s="204">
        <v>1.417</v>
      </c>
      <c r="I326" s="205"/>
      <c r="J326" s="14"/>
      <c r="K326" s="14"/>
      <c r="L326" s="201"/>
      <c r="M326" s="206"/>
      <c r="N326" s="207"/>
      <c r="O326" s="207"/>
      <c r="P326" s="207"/>
      <c r="Q326" s="207"/>
      <c r="R326" s="207"/>
      <c r="S326" s="207"/>
      <c r="T326" s="20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02" t="s">
        <v>175</v>
      </c>
      <c r="AU326" s="202" t="s">
        <v>82</v>
      </c>
      <c r="AV326" s="14" t="s">
        <v>82</v>
      </c>
      <c r="AW326" s="14" t="s">
        <v>30</v>
      </c>
      <c r="AX326" s="14" t="s">
        <v>80</v>
      </c>
      <c r="AY326" s="202" t="s">
        <v>166</v>
      </c>
    </row>
    <row r="327" s="2" customFormat="1" ht="16.5" customHeight="1">
      <c r="A327" s="38"/>
      <c r="B327" s="179"/>
      <c r="C327" s="180" t="s">
        <v>471</v>
      </c>
      <c r="D327" s="180" t="s">
        <v>168</v>
      </c>
      <c r="E327" s="181" t="s">
        <v>472</v>
      </c>
      <c r="F327" s="182" t="s">
        <v>473</v>
      </c>
      <c r="G327" s="183" t="s">
        <v>243</v>
      </c>
      <c r="H327" s="184">
        <v>0.77500000000000002</v>
      </c>
      <c r="I327" s="185"/>
      <c r="J327" s="186">
        <f>ROUND(I327*H327,2)</f>
        <v>0</v>
      </c>
      <c r="K327" s="182" t="s">
        <v>172</v>
      </c>
      <c r="L327" s="39"/>
      <c r="M327" s="187" t="s">
        <v>1</v>
      </c>
      <c r="N327" s="188" t="s">
        <v>39</v>
      </c>
      <c r="O327" s="77"/>
      <c r="P327" s="189">
        <f>O327*H327</f>
        <v>0</v>
      </c>
      <c r="Q327" s="189">
        <v>1.06277</v>
      </c>
      <c r="R327" s="189">
        <f>Q327*H327</f>
        <v>0.82364674999999998</v>
      </c>
      <c r="S327" s="189">
        <v>0</v>
      </c>
      <c r="T327" s="19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91" t="s">
        <v>173</v>
      </c>
      <c r="AT327" s="191" t="s">
        <v>168</v>
      </c>
      <c r="AU327" s="191" t="s">
        <v>82</v>
      </c>
      <c r="AY327" s="19" t="s">
        <v>166</v>
      </c>
      <c r="BE327" s="192">
        <f>IF(N327="základní",J327,0)</f>
        <v>0</v>
      </c>
      <c r="BF327" s="192">
        <f>IF(N327="snížená",J327,0)</f>
        <v>0</v>
      </c>
      <c r="BG327" s="192">
        <f>IF(N327="zákl. přenesená",J327,0)</f>
        <v>0</v>
      </c>
      <c r="BH327" s="192">
        <f>IF(N327="sníž. přenesená",J327,0)</f>
        <v>0</v>
      </c>
      <c r="BI327" s="192">
        <f>IF(N327="nulová",J327,0)</f>
        <v>0</v>
      </c>
      <c r="BJ327" s="19" t="s">
        <v>80</v>
      </c>
      <c r="BK327" s="192">
        <f>ROUND(I327*H327,2)</f>
        <v>0</v>
      </c>
      <c r="BL327" s="19" t="s">
        <v>173</v>
      </c>
      <c r="BM327" s="191" t="s">
        <v>474</v>
      </c>
    </row>
    <row r="328" s="14" customFormat="1">
      <c r="A328" s="14"/>
      <c r="B328" s="201"/>
      <c r="C328" s="14"/>
      <c r="D328" s="194" t="s">
        <v>175</v>
      </c>
      <c r="E328" s="202" t="s">
        <v>1</v>
      </c>
      <c r="F328" s="203" t="s">
        <v>475</v>
      </c>
      <c r="G328" s="14"/>
      <c r="H328" s="204">
        <v>0.77500000000000002</v>
      </c>
      <c r="I328" s="205"/>
      <c r="J328" s="14"/>
      <c r="K328" s="14"/>
      <c r="L328" s="201"/>
      <c r="M328" s="206"/>
      <c r="N328" s="207"/>
      <c r="O328" s="207"/>
      <c r="P328" s="207"/>
      <c r="Q328" s="207"/>
      <c r="R328" s="207"/>
      <c r="S328" s="207"/>
      <c r="T328" s="20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2" t="s">
        <v>175</v>
      </c>
      <c r="AU328" s="202" t="s">
        <v>82</v>
      </c>
      <c r="AV328" s="14" t="s">
        <v>82</v>
      </c>
      <c r="AW328" s="14" t="s">
        <v>30</v>
      </c>
      <c r="AX328" s="14" t="s">
        <v>80</v>
      </c>
      <c r="AY328" s="202" t="s">
        <v>166</v>
      </c>
    </row>
    <row r="329" s="2" customFormat="1" ht="24.15" customHeight="1">
      <c r="A329" s="38"/>
      <c r="B329" s="179"/>
      <c r="C329" s="180" t="s">
        <v>476</v>
      </c>
      <c r="D329" s="180" t="s">
        <v>168</v>
      </c>
      <c r="E329" s="181" t="s">
        <v>477</v>
      </c>
      <c r="F329" s="182" t="s">
        <v>478</v>
      </c>
      <c r="G329" s="183" t="s">
        <v>189</v>
      </c>
      <c r="H329" s="184">
        <v>20.872</v>
      </c>
      <c r="I329" s="185"/>
      <c r="J329" s="186">
        <f>ROUND(I329*H329,2)</f>
        <v>0</v>
      </c>
      <c r="K329" s="182" t="s">
        <v>172</v>
      </c>
      <c r="L329" s="39"/>
      <c r="M329" s="187" t="s">
        <v>1</v>
      </c>
      <c r="N329" s="188" t="s">
        <v>39</v>
      </c>
      <c r="O329" s="77"/>
      <c r="P329" s="189">
        <f>O329*H329</f>
        <v>0</v>
      </c>
      <c r="Q329" s="189">
        <v>2.5018699999999998</v>
      </c>
      <c r="R329" s="189">
        <f>Q329*H329</f>
        <v>52.219030639999993</v>
      </c>
      <c r="S329" s="189">
        <v>0</v>
      </c>
      <c r="T329" s="19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1" t="s">
        <v>173</v>
      </c>
      <c r="AT329" s="191" t="s">
        <v>168</v>
      </c>
      <c r="AU329" s="191" t="s">
        <v>82</v>
      </c>
      <c r="AY329" s="19" t="s">
        <v>166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9" t="s">
        <v>80</v>
      </c>
      <c r="BK329" s="192">
        <f>ROUND(I329*H329,2)</f>
        <v>0</v>
      </c>
      <c r="BL329" s="19" t="s">
        <v>173</v>
      </c>
      <c r="BM329" s="191" t="s">
        <v>479</v>
      </c>
    </row>
    <row r="330" s="13" customFormat="1">
      <c r="A330" s="13"/>
      <c r="B330" s="193"/>
      <c r="C330" s="13"/>
      <c r="D330" s="194" t="s">
        <v>175</v>
      </c>
      <c r="E330" s="195" t="s">
        <v>1</v>
      </c>
      <c r="F330" s="196" t="s">
        <v>446</v>
      </c>
      <c r="G330" s="13"/>
      <c r="H330" s="195" t="s">
        <v>1</v>
      </c>
      <c r="I330" s="197"/>
      <c r="J330" s="13"/>
      <c r="K330" s="13"/>
      <c r="L330" s="193"/>
      <c r="M330" s="198"/>
      <c r="N330" s="199"/>
      <c r="O330" s="199"/>
      <c r="P330" s="199"/>
      <c r="Q330" s="199"/>
      <c r="R330" s="199"/>
      <c r="S330" s="199"/>
      <c r="T330" s="20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5" t="s">
        <v>175</v>
      </c>
      <c r="AU330" s="195" t="s">
        <v>82</v>
      </c>
      <c r="AV330" s="13" t="s">
        <v>80</v>
      </c>
      <c r="AW330" s="13" t="s">
        <v>30</v>
      </c>
      <c r="AX330" s="13" t="s">
        <v>74</v>
      </c>
      <c r="AY330" s="195" t="s">
        <v>166</v>
      </c>
    </row>
    <row r="331" s="14" customFormat="1">
      <c r="A331" s="14"/>
      <c r="B331" s="201"/>
      <c r="C331" s="14"/>
      <c r="D331" s="194" t="s">
        <v>175</v>
      </c>
      <c r="E331" s="202" t="s">
        <v>1</v>
      </c>
      <c r="F331" s="203" t="s">
        <v>480</v>
      </c>
      <c r="G331" s="14"/>
      <c r="H331" s="204">
        <v>14.504</v>
      </c>
      <c r="I331" s="205"/>
      <c r="J331" s="14"/>
      <c r="K331" s="14"/>
      <c r="L331" s="201"/>
      <c r="M331" s="206"/>
      <c r="N331" s="207"/>
      <c r="O331" s="207"/>
      <c r="P331" s="207"/>
      <c r="Q331" s="207"/>
      <c r="R331" s="207"/>
      <c r="S331" s="207"/>
      <c r="T331" s="20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02" t="s">
        <v>175</v>
      </c>
      <c r="AU331" s="202" t="s">
        <v>82</v>
      </c>
      <c r="AV331" s="14" t="s">
        <v>82</v>
      </c>
      <c r="AW331" s="14" t="s">
        <v>30</v>
      </c>
      <c r="AX331" s="14" t="s">
        <v>74</v>
      </c>
      <c r="AY331" s="202" t="s">
        <v>166</v>
      </c>
    </row>
    <row r="332" s="14" customFormat="1">
      <c r="A332" s="14"/>
      <c r="B332" s="201"/>
      <c r="C332" s="14"/>
      <c r="D332" s="194" t="s">
        <v>175</v>
      </c>
      <c r="E332" s="202" t="s">
        <v>1</v>
      </c>
      <c r="F332" s="203" t="s">
        <v>481</v>
      </c>
      <c r="G332" s="14"/>
      <c r="H332" s="204">
        <v>6.3680000000000003</v>
      </c>
      <c r="I332" s="205"/>
      <c r="J332" s="14"/>
      <c r="K332" s="14"/>
      <c r="L332" s="201"/>
      <c r="M332" s="206"/>
      <c r="N332" s="207"/>
      <c r="O332" s="207"/>
      <c r="P332" s="207"/>
      <c r="Q332" s="207"/>
      <c r="R332" s="207"/>
      <c r="S332" s="207"/>
      <c r="T332" s="20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2" t="s">
        <v>175</v>
      </c>
      <c r="AU332" s="202" t="s">
        <v>82</v>
      </c>
      <c r="AV332" s="14" t="s">
        <v>82</v>
      </c>
      <c r="AW332" s="14" t="s">
        <v>30</v>
      </c>
      <c r="AX332" s="14" t="s">
        <v>74</v>
      </c>
      <c r="AY332" s="202" t="s">
        <v>166</v>
      </c>
    </row>
    <row r="333" s="15" customFormat="1">
      <c r="A333" s="15"/>
      <c r="B333" s="209"/>
      <c r="C333" s="15"/>
      <c r="D333" s="194" t="s">
        <v>175</v>
      </c>
      <c r="E333" s="210" t="s">
        <v>1</v>
      </c>
      <c r="F333" s="211" t="s">
        <v>180</v>
      </c>
      <c r="G333" s="15"/>
      <c r="H333" s="212">
        <v>20.872</v>
      </c>
      <c r="I333" s="213"/>
      <c r="J333" s="15"/>
      <c r="K333" s="15"/>
      <c r="L333" s="209"/>
      <c r="M333" s="214"/>
      <c r="N333" s="215"/>
      <c r="O333" s="215"/>
      <c r="P333" s="215"/>
      <c r="Q333" s="215"/>
      <c r="R333" s="215"/>
      <c r="S333" s="215"/>
      <c r="T333" s="216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10" t="s">
        <v>175</v>
      </c>
      <c r="AU333" s="210" t="s">
        <v>82</v>
      </c>
      <c r="AV333" s="15" t="s">
        <v>173</v>
      </c>
      <c r="AW333" s="15" t="s">
        <v>30</v>
      </c>
      <c r="AX333" s="15" t="s">
        <v>80</v>
      </c>
      <c r="AY333" s="210" t="s">
        <v>166</v>
      </c>
    </row>
    <row r="334" s="2" customFormat="1" ht="24.15" customHeight="1">
      <c r="A334" s="38"/>
      <c r="B334" s="179"/>
      <c r="C334" s="180" t="s">
        <v>482</v>
      </c>
      <c r="D334" s="180" t="s">
        <v>168</v>
      </c>
      <c r="E334" s="181" t="s">
        <v>483</v>
      </c>
      <c r="F334" s="182" t="s">
        <v>484</v>
      </c>
      <c r="G334" s="183" t="s">
        <v>282</v>
      </c>
      <c r="H334" s="184">
        <v>5</v>
      </c>
      <c r="I334" s="185"/>
      <c r="J334" s="186">
        <f>ROUND(I334*H334,2)</f>
        <v>0</v>
      </c>
      <c r="K334" s="182" t="s">
        <v>172</v>
      </c>
      <c r="L334" s="39"/>
      <c r="M334" s="187" t="s">
        <v>1</v>
      </c>
      <c r="N334" s="188" t="s">
        <v>39</v>
      </c>
      <c r="O334" s="77"/>
      <c r="P334" s="189">
        <f>O334*H334</f>
        <v>0</v>
      </c>
      <c r="Q334" s="189">
        <v>0.0049800000000000001</v>
      </c>
      <c r="R334" s="189">
        <f>Q334*H334</f>
        <v>0.024899999999999999</v>
      </c>
      <c r="S334" s="189">
        <v>0</v>
      </c>
      <c r="T334" s="19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91" t="s">
        <v>173</v>
      </c>
      <c r="AT334" s="191" t="s">
        <v>168</v>
      </c>
      <c r="AU334" s="191" t="s">
        <v>82</v>
      </c>
      <c r="AY334" s="19" t="s">
        <v>166</v>
      </c>
      <c r="BE334" s="192">
        <f>IF(N334="základní",J334,0)</f>
        <v>0</v>
      </c>
      <c r="BF334" s="192">
        <f>IF(N334="snížená",J334,0)</f>
        <v>0</v>
      </c>
      <c r="BG334" s="192">
        <f>IF(N334="zákl. přenesená",J334,0)</f>
        <v>0</v>
      </c>
      <c r="BH334" s="192">
        <f>IF(N334="sníž. přenesená",J334,0)</f>
        <v>0</v>
      </c>
      <c r="BI334" s="192">
        <f>IF(N334="nulová",J334,0)</f>
        <v>0</v>
      </c>
      <c r="BJ334" s="19" t="s">
        <v>80</v>
      </c>
      <c r="BK334" s="192">
        <f>ROUND(I334*H334,2)</f>
        <v>0</v>
      </c>
      <c r="BL334" s="19" t="s">
        <v>173</v>
      </c>
      <c r="BM334" s="191" t="s">
        <v>485</v>
      </c>
    </row>
    <row r="335" s="2" customFormat="1" ht="33" customHeight="1">
      <c r="A335" s="38"/>
      <c r="B335" s="179"/>
      <c r="C335" s="180" t="s">
        <v>486</v>
      </c>
      <c r="D335" s="180" t="s">
        <v>168</v>
      </c>
      <c r="E335" s="181" t="s">
        <v>487</v>
      </c>
      <c r="F335" s="182" t="s">
        <v>488</v>
      </c>
      <c r="G335" s="183" t="s">
        <v>282</v>
      </c>
      <c r="H335" s="184">
        <v>1</v>
      </c>
      <c r="I335" s="185"/>
      <c r="J335" s="186">
        <f>ROUND(I335*H335,2)</f>
        <v>0</v>
      </c>
      <c r="K335" s="182" t="s">
        <v>172</v>
      </c>
      <c r="L335" s="39"/>
      <c r="M335" s="187" t="s">
        <v>1</v>
      </c>
      <c r="N335" s="188" t="s">
        <v>39</v>
      </c>
      <c r="O335" s="77"/>
      <c r="P335" s="189">
        <f>O335*H335</f>
        <v>0</v>
      </c>
      <c r="Q335" s="189">
        <v>0.0094000000000000004</v>
      </c>
      <c r="R335" s="189">
        <f>Q335*H335</f>
        <v>0.0094000000000000004</v>
      </c>
      <c r="S335" s="189">
        <v>0</v>
      </c>
      <c r="T335" s="19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91" t="s">
        <v>173</v>
      </c>
      <c r="AT335" s="191" t="s">
        <v>168</v>
      </c>
      <c r="AU335" s="191" t="s">
        <v>82</v>
      </c>
      <c r="AY335" s="19" t="s">
        <v>166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9" t="s">
        <v>80</v>
      </c>
      <c r="BK335" s="192">
        <f>ROUND(I335*H335,2)</f>
        <v>0</v>
      </c>
      <c r="BL335" s="19" t="s">
        <v>173</v>
      </c>
      <c r="BM335" s="191" t="s">
        <v>489</v>
      </c>
    </row>
    <row r="336" s="2" customFormat="1" ht="33" customHeight="1">
      <c r="A336" s="38"/>
      <c r="B336" s="179"/>
      <c r="C336" s="180" t="s">
        <v>490</v>
      </c>
      <c r="D336" s="180" t="s">
        <v>168</v>
      </c>
      <c r="E336" s="181" t="s">
        <v>491</v>
      </c>
      <c r="F336" s="182" t="s">
        <v>492</v>
      </c>
      <c r="G336" s="183" t="s">
        <v>282</v>
      </c>
      <c r="H336" s="184">
        <v>1</v>
      </c>
      <c r="I336" s="185"/>
      <c r="J336" s="186">
        <f>ROUND(I336*H336,2)</f>
        <v>0</v>
      </c>
      <c r="K336" s="182" t="s">
        <v>172</v>
      </c>
      <c r="L336" s="39"/>
      <c r="M336" s="187" t="s">
        <v>1</v>
      </c>
      <c r="N336" s="188" t="s">
        <v>39</v>
      </c>
      <c r="O336" s="77"/>
      <c r="P336" s="189">
        <f>O336*H336</f>
        <v>0</v>
      </c>
      <c r="Q336" s="189">
        <v>0.018360000000000001</v>
      </c>
      <c r="R336" s="189">
        <f>Q336*H336</f>
        <v>0.018360000000000001</v>
      </c>
      <c r="S336" s="189">
        <v>0</v>
      </c>
      <c r="T336" s="19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91" t="s">
        <v>173</v>
      </c>
      <c r="AT336" s="191" t="s">
        <v>168</v>
      </c>
      <c r="AU336" s="191" t="s">
        <v>82</v>
      </c>
      <c r="AY336" s="19" t="s">
        <v>166</v>
      </c>
      <c r="BE336" s="192">
        <f>IF(N336="základní",J336,0)</f>
        <v>0</v>
      </c>
      <c r="BF336" s="192">
        <f>IF(N336="snížená",J336,0)</f>
        <v>0</v>
      </c>
      <c r="BG336" s="192">
        <f>IF(N336="zákl. přenesená",J336,0)</f>
        <v>0</v>
      </c>
      <c r="BH336" s="192">
        <f>IF(N336="sníž. přenesená",J336,0)</f>
        <v>0</v>
      </c>
      <c r="BI336" s="192">
        <f>IF(N336="nulová",J336,0)</f>
        <v>0</v>
      </c>
      <c r="BJ336" s="19" t="s">
        <v>80</v>
      </c>
      <c r="BK336" s="192">
        <f>ROUND(I336*H336,2)</f>
        <v>0</v>
      </c>
      <c r="BL336" s="19" t="s">
        <v>173</v>
      </c>
      <c r="BM336" s="191" t="s">
        <v>493</v>
      </c>
    </row>
    <row r="337" s="2" customFormat="1" ht="16.5" customHeight="1">
      <c r="A337" s="38"/>
      <c r="B337" s="179"/>
      <c r="C337" s="180" t="s">
        <v>494</v>
      </c>
      <c r="D337" s="180" t="s">
        <v>168</v>
      </c>
      <c r="E337" s="181" t="s">
        <v>495</v>
      </c>
      <c r="F337" s="182" t="s">
        <v>496</v>
      </c>
      <c r="G337" s="183" t="s">
        <v>243</v>
      </c>
      <c r="H337" s="184">
        <v>2.0419999999999998</v>
      </c>
      <c r="I337" s="185"/>
      <c r="J337" s="186">
        <f>ROUND(I337*H337,2)</f>
        <v>0</v>
      </c>
      <c r="K337" s="182" t="s">
        <v>172</v>
      </c>
      <c r="L337" s="39"/>
      <c r="M337" s="187" t="s">
        <v>1</v>
      </c>
      <c r="N337" s="188" t="s">
        <v>39</v>
      </c>
      <c r="O337" s="77"/>
      <c r="P337" s="189">
        <f>O337*H337</f>
        <v>0</v>
      </c>
      <c r="Q337" s="189">
        <v>1.06277</v>
      </c>
      <c r="R337" s="189">
        <f>Q337*H337</f>
        <v>2.1701763399999998</v>
      </c>
      <c r="S337" s="189">
        <v>0</v>
      </c>
      <c r="T337" s="19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91" t="s">
        <v>173</v>
      </c>
      <c r="AT337" s="191" t="s">
        <v>168</v>
      </c>
      <c r="AU337" s="191" t="s">
        <v>82</v>
      </c>
      <c r="AY337" s="19" t="s">
        <v>166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9" t="s">
        <v>80</v>
      </c>
      <c r="BK337" s="192">
        <f>ROUND(I337*H337,2)</f>
        <v>0</v>
      </c>
      <c r="BL337" s="19" t="s">
        <v>173</v>
      </c>
      <c r="BM337" s="191" t="s">
        <v>497</v>
      </c>
    </row>
    <row r="338" s="14" customFormat="1">
      <c r="A338" s="14"/>
      <c r="B338" s="201"/>
      <c r="C338" s="14"/>
      <c r="D338" s="194" t="s">
        <v>175</v>
      </c>
      <c r="E338" s="202" t="s">
        <v>1</v>
      </c>
      <c r="F338" s="203" t="s">
        <v>498</v>
      </c>
      <c r="G338" s="14"/>
      <c r="H338" s="204">
        <v>2.0419999999999998</v>
      </c>
      <c r="I338" s="205"/>
      <c r="J338" s="14"/>
      <c r="K338" s="14"/>
      <c r="L338" s="201"/>
      <c r="M338" s="206"/>
      <c r="N338" s="207"/>
      <c r="O338" s="207"/>
      <c r="P338" s="207"/>
      <c r="Q338" s="207"/>
      <c r="R338" s="207"/>
      <c r="S338" s="207"/>
      <c r="T338" s="20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02" t="s">
        <v>175</v>
      </c>
      <c r="AU338" s="202" t="s">
        <v>82</v>
      </c>
      <c r="AV338" s="14" t="s">
        <v>82</v>
      </c>
      <c r="AW338" s="14" t="s">
        <v>30</v>
      </c>
      <c r="AX338" s="14" t="s">
        <v>80</v>
      </c>
      <c r="AY338" s="202" t="s">
        <v>166</v>
      </c>
    </row>
    <row r="339" s="2" customFormat="1" ht="24.15" customHeight="1">
      <c r="A339" s="38"/>
      <c r="B339" s="179"/>
      <c r="C339" s="180" t="s">
        <v>499</v>
      </c>
      <c r="D339" s="180" t="s">
        <v>168</v>
      </c>
      <c r="E339" s="181" t="s">
        <v>500</v>
      </c>
      <c r="F339" s="182" t="s">
        <v>501</v>
      </c>
      <c r="G339" s="183" t="s">
        <v>189</v>
      </c>
      <c r="H339" s="184">
        <v>0.432</v>
      </c>
      <c r="I339" s="185"/>
      <c r="J339" s="186">
        <f>ROUND(I339*H339,2)</f>
        <v>0</v>
      </c>
      <c r="K339" s="182" t="s">
        <v>172</v>
      </c>
      <c r="L339" s="39"/>
      <c r="M339" s="187" t="s">
        <v>1</v>
      </c>
      <c r="N339" s="188" t="s">
        <v>39</v>
      </c>
      <c r="O339" s="77"/>
      <c r="P339" s="189">
        <f>O339*H339</f>
        <v>0</v>
      </c>
      <c r="Q339" s="189">
        <v>2.5018699999999998</v>
      </c>
      <c r="R339" s="189">
        <f>Q339*H339</f>
        <v>1.0808078399999999</v>
      </c>
      <c r="S339" s="189">
        <v>0</v>
      </c>
      <c r="T339" s="19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91" t="s">
        <v>173</v>
      </c>
      <c r="AT339" s="191" t="s">
        <v>168</v>
      </c>
      <c r="AU339" s="191" t="s">
        <v>82</v>
      </c>
      <c r="AY339" s="19" t="s">
        <v>166</v>
      </c>
      <c r="BE339" s="192">
        <f>IF(N339="základní",J339,0)</f>
        <v>0</v>
      </c>
      <c r="BF339" s="192">
        <f>IF(N339="snížená",J339,0)</f>
        <v>0</v>
      </c>
      <c r="BG339" s="192">
        <f>IF(N339="zákl. přenesená",J339,0)</f>
        <v>0</v>
      </c>
      <c r="BH339" s="192">
        <f>IF(N339="sníž. přenesená",J339,0)</f>
        <v>0</v>
      </c>
      <c r="BI339" s="192">
        <f>IF(N339="nulová",J339,0)</f>
        <v>0</v>
      </c>
      <c r="BJ339" s="19" t="s">
        <v>80</v>
      </c>
      <c r="BK339" s="192">
        <f>ROUND(I339*H339,2)</f>
        <v>0</v>
      </c>
      <c r="BL339" s="19" t="s">
        <v>173</v>
      </c>
      <c r="BM339" s="191" t="s">
        <v>502</v>
      </c>
    </row>
    <row r="340" s="13" customFormat="1">
      <c r="A340" s="13"/>
      <c r="B340" s="193"/>
      <c r="C340" s="13"/>
      <c r="D340" s="194" t="s">
        <v>175</v>
      </c>
      <c r="E340" s="195" t="s">
        <v>1</v>
      </c>
      <c r="F340" s="196" t="s">
        <v>446</v>
      </c>
      <c r="G340" s="13"/>
      <c r="H340" s="195" t="s">
        <v>1</v>
      </c>
      <c r="I340" s="197"/>
      <c r="J340" s="13"/>
      <c r="K340" s="13"/>
      <c r="L340" s="193"/>
      <c r="M340" s="198"/>
      <c r="N340" s="199"/>
      <c r="O340" s="199"/>
      <c r="P340" s="199"/>
      <c r="Q340" s="199"/>
      <c r="R340" s="199"/>
      <c r="S340" s="199"/>
      <c r="T340" s="20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5" t="s">
        <v>175</v>
      </c>
      <c r="AU340" s="195" t="s">
        <v>82</v>
      </c>
      <c r="AV340" s="13" t="s">
        <v>80</v>
      </c>
      <c r="AW340" s="13" t="s">
        <v>30</v>
      </c>
      <c r="AX340" s="13" t="s">
        <v>74</v>
      </c>
      <c r="AY340" s="195" t="s">
        <v>166</v>
      </c>
    </row>
    <row r="341" s="14" customFormat="1">
      <c r="A341" s="14"/>
      <c r="B341" s="201"/>
      <c r="C341" s="14"/>
      <c r="D341" s="194" t="s">
        <v>175</v>
      </c>
      <c r="E341" s="202" t="s">
        <v>1</v>
      </c>
      <c r="F341" s="203" t="s">
        <v>503</v>
      </c>
      <c r="G341" s="14"/>
      <c r="H341" s="204">
        <v>0.28799999999999998</v>
      </c>
      <c r="I341" s="205"/>
      <c r="J341" s="14"/>
      <c r="K341" s="14"/>
      <c r="L341" s="201"/>
      <c r="M341" s="206"/>
      <c r="N341" s="207"/>
      <c r="O341" s="207"/>
      <c r="P341" s="207"/>
      <c r="Q341" s="207"/>
      <c r="R341" s="207"/>
      <c r="S341" s="207"/>
      <c r="T341" s="20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02" t="s">
        <v>175</v>
      </c>
      <c r="AU341" s="202" t="s">
        <v>82</v>
      </c>
      <c r="AV341" s="14" t="s">
        <v>82</v>
      </c>
      <c r="AW341" s="14" t="s">
        <v>30</v>
      </c>
      <c r="AX341" s="14" t="s">
        <v>74</v>
      </c>
      <c r="AY341" s="202" t="s">
        <v>166</v>
      </c>
    </row>
    <row r="342" s="13" customFormat="1">
      <c r="A342" s="13"/>
      <c r="B342" s="193"/>
      <c r="C342" s="13"/>
      <c r="D342" s="194" t="s">
        <v>175</v>
      </c>
      <c r="E342" s="195" t="s">
        <v>1</v>
      </c>
      <c r="F342" s="196" t="s">
        <v>504</v>
      </c>
      <c r="G342" s="13"/>
      <c r="H342" s="195" t="s">
        <v>1</v>
      </c>
      <c r="I342" s="197"/>
      <c r="J342" s="13"/>
      <c r="K342" s="13"/>
      <c r="L342" s="193"/>
      <c r="M342" s="198"/>
      <c r="N342" s="199"/>
      <c r="O342" s="199"/>
      <c r="P342" s="199"/>
      <c r="Q342" s="199"/>
      <c r="R342" s="199"/>
      <c r="S342" s="199"/>
      <c r="T342" s="20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5" t="s">
        <v>175</v>
      </c>
      <c r="AU342" s="195" t="s">
        <v>82</v>
      </c>
      <c r="AV342" s="13" t="s">
        <v>80</v>
      </c>
      <c r="AW342" s="13" t="s">
        <v>30</v>
      </c>
      <c r="AX342" s="13" t="s">
        <v>74</v>
      </c>
      <c r="AY342" s="195" t="s">
        <v>166</v>
      </c>
    </row>
    <row r="343" s="14" customFormat="1">
      <c r="A343" s="14"/>
      <c r="B343" s="201"/>
      <c r="C343" s="14"/>
      <c r="D343" s="194" t="s">
        <v>175</v>
      </c>
      <c r="E343" s="202" t="s">
        <v>1</v>
      </c>
      <c r="F343" s="203" t="s">
        <v>505</v>
      </c>
      <c r="G343" s="14"/>
      <c r="H343" s="204">
        <v>0.14399999999999999</v>
      </c>
      <c r="I343" s="205"/>
      <c r="J343" s="14"/>
      <c r="K343" s="14"/>
      <c r="L343" s="201"/>
      <c r="M343" s="206"/>
      <c r="N343" s="207"/>
      <c r="O343" s="207"/>
      <c r="P343" s="207"/>
      <c r="Q343" s="207"/>
      <c r="R343" s="207"/>
      <c r="S343" s="207"/>
      <c r="T343" s="20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2" t="s">
        <v>175</v>
      </c>
      <c r="AU343" s="202" t="s">
        <v>82</v>
      </c>
      <c r="AV343" s="14" t="s">
        <v>82</v>
      </c>
      <c r="AW343" s="14" t="s">
        <v>30</v>
      </c>
      <c r="AX343" s="14" t="s">
        <v>74</v>
      </c>
      <c r="AY343" s="202" t="s">
        <v>166</v>
      </c>
    </row>
    <row r="344" s="15" customFormat="1">
      <c r="A344" s="15"/>
      <c r="B344" s="209"/>
      <c r="C344" s="15"/>
      <c r="D344" s="194" t="s">
        <v>175</v>
      </c>
      <c r="E344" s="210" t="s">
        <v>1</v>
      </c>
      <c r="F344" s="211" t="s">
        <v>180</v>
      </c>
      <c r="G344" s="15"/>
      <c r="H344" s="212">
        <v>0.43199999999999994</v>
      </c>
      <c r="I344" s="213"/>
      <c r="J344" s="15"/>
      <c r="K344" s="15"/>
      <c r="L344" s="209"/>
      <c r="M344" s="214"/>
      <c r="N344" s="215"/>
      <c r="O344" s="215"/>
      <c r="P344" s="215"/>
      <c r="Q344" s="215"/>
      <c r="R344" s="215"/>
      <c r="S344" s="215"/>
      <c r="T344" s="21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10" t="s">
        <v>175</v>
      </c>
      <c r="AU344" s="210" t="s">
        <v>82</v>
      </c>
      <c r="AV344" s="15" t="s">
        <v>173</v>
      </c>
      <c r="AW344" s="15" t="s">
        <v>30</v>
      </c>
      <c r="AX344" s="15" t="s">
        <v>80</v>
      </c>
      <c r="AY344" s="210" t="s">
        <v>166</v>
      </c>
    </row>
    <row r="345" s="2" customFormat="1" ht="16.5" customHeight="1">
      <c r="A345" s="38"/>
      <c r="B345" s="179"/>
      <c r="C345" s="180" t="s">
        <v>506</v>
      </c>
      <c r="D345" s="180" t="s">
        <v>168</v>
      </c>
      <c r="E345" s="181" t="s">
        <v>507</v>
      </c>
      <c r="F345" s="182" t="s">
        <v>508</v>
      </c>
      <c r="G345" s="183" t="s">
        <v>171</v>
      </c>
      <c r="H345" s="184">
        <v>2.6400000000000001</v>
      </c>
      <c r="I345" s="185"/>
      <c r="J345" s="186">
        <f>ROUND(I345*H345,2)</f>
        <v>0</v>
      </c>
      <c r="K345" s="182" t="s">
        <v>172</v>
      </c>
      <c r="L345" s="39"/>
      <c r="M345" s="187" t="s">
        <v>1</v>
      </c>
      <c r="N345" s="188" t="s">
        <v>39</v>
      </c>
      <c r="O345" s="77"/>
      <c r="P345" s="189">
        <f>O345*H345</f>
        <v>0</v>
      </c>
      <c r="Q345" s="189">
        <v>0.00264</v>
      </c>
      <c r="R345" s="189">
        <f>Q345*H345</f>
        <v>0.0069696000000000003</v>
      </c>
      <c r="S345" s="189">
        <v>0</v>
      </c>
      <c r="T345" s="19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91" t="s">
        <v>173</v>
      </c>
      <c r="AT345" s="191" t="s">
        <v>168</v>
      </c>
      <c r="AU345" s="191" t="s">
        <v>82</v>
      </c>
      <c r="AY345" s="19" t="s">
        <v>166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9" t="s">
        <v>80</v>
      </c>
      <c r="BK345" s="192">
        <f>ROUND(I345*H345,2)</f>
        <v>0</v>
      </c>
      <c r="BL345" s="19" t="s">
        <v>173</v>
      </c>
      <c r="BM345" s="191" t="s">
        <v>509</v>
      </c>
    </row>
    <row r="346" s="14" customFormat="1">
      <c r="A346" s="14"/>
      <c r="B346" s="201"/>
      <c r="C346" s="14"/>
      <c r="D346" s="194" t="s">
        <v>175</v>
      </c>
      <c r="E346" s="202" t="s">
        <v>1</v>
      </c>
      <c r="F346" s="203" t="s">
        <v>510</v>
      </c>
      <c r="G346" s="14"/>
      <c r="H346" s="204">
        <v>0.71999999999999997</v>
      </c>
      <c r="I346" s="205"/>
      <c r="J346" s="14"/>
      <c r="K346" s="14"/>
      <c r="L346" s="201"/>
      <c r="M346" s="206"/>
      <c r="N346" s="207"/>
      <c r="O346" s="207"/>
      <c r="P346" s="207"/>
      <c r="Q346" s="207"/>
      <c r="R346" s="207"/>
      <c r="S346" s="207"/>
      <c r="T346" s="20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02" t="s">
        <v>175</v>
      </c>
      <c r="AU346" s="202" t="s">
        <v>82</v>
      </c>
      <c r="AV346" s="14" t="s">
        <v>82</v>
      </c>
      <c r="AW346" s="14" t="s">
        <v>30</v>
      </c>
      <c r="AX346" s="14" t="s">
        <v>74</v>
      </c>
      <c r="AY346" s="202" t="s">
        <v>166</v>
      </c>
    </row>
    <row r="347" s="13" customFormat="1">
      <c r="A347" s="13"/>
      <c r="B347" s="193"/>
      <c r="C347" s="13"/>
      <c r="D347" s="194" t="s">
        <v>175</v>
      </c>
      <c r="E347" s="195" t="s">
        <v>1</v>
      </c>
      <c r="F347" s="196" t="s">
        <v>504</v>
      </c>
      <c r="G347" s="13"/>
      <c r="H347" s="195" t="s">
        <v>1</v>
      </c>
      <c r="I347" s="197"/>
      <c r="J347" s="13"/>
      <c r="K347" s="13"/>
      <c r="L347" s="193"/>
      <c r="M347" s="198"/>
      <c r="N347" s="199"/>
      <c r="O347" s="199"/>
      <c r="P347" s="199"/>
      <c r="Q347" s="199"/>
      <c r="R347" s="199"/>
      <c r="S347" s="199"/>
      <c r="T347" s="20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5" t="s">
        <v>175</v>
      </c>
      <c r="AU347" s="195" t="s">
        <v>82</v>
      </c>
      <c r="AV347" s="13" t="s">
        <v>80</v>
      </c>
      <c r="AW347" s="13" t="s">
        <v>30</v>
      </c>
      <c r="AX347" s="13" t="s">
        <v>74</v>
      </c>
      <c r="AY347" s="195" t="s">
        <v>166</v>
      </c>
    </row>
    <row r="348" s="14" customFormat="1">
      <c r="A348" s="14"/>
      <c r="B348" s="201"/>
      <c r="C348" s="14"/>
      <c r="D348" s="194" t="s">
        <v>175</v>
      </c>
      <c r="E348" s="202" t="s">
        <v>1</v>
      </c>
      <c r="F348" s="203" t="s">
        <v>511</v>
      </c>
      <c r="G348" s="14"/>
      <c r="H348" s="204">
        <v>1.9199999999999999</v>
      </c>
      <c r="I348" s="205"/>
      <c r="J348" s="14"/>
      <c r="K348" s="14"/>
      <c r="L348" s="201"/>
      <c r="M348" s="206"/>
      <c r="N348" s="207"/>
      <c r="O348" s="207"/>
      <c r="P348" s="207"/>
      <c r="Q348" s="207"/>
      <c r="R348" s="207"/>
      <c r="S348" s="207"/>
      <c r="T348" s="20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02" t="s">
        <v>175</v>
      </c>
      <c r="AU348" s="202" t="s">
        <v>82</v>
      </c>
      <c r="AV348" s="14" t="s">
        <v>82</v>
      </c>
      <c r="AW348" s="14" t="s">
        <v>30</v>
      </c>
      <c r="AX348" s="14" t="s">
        <v>74</v>
      </c>
      <c r="AY348" s="202" t="s">
        <v>166</v>
      </c>
    </row>
    <row r="349" s="15" customFormat="1">
      <c r="A349" s="15"/>
      <c r="B349" s="209"/>
      <c r="C349" s="15"/>
      <c r="D349" s="194" t="s">
        <v>175</v>
      </c>
      <c r="E349" s="210" t="s">
        <v>1</v>
      </c>
      <c r="F349" s="211" t="s">
        <v>180</v>
      </c>
      <c r="G349" s="15"/>
      <c r="H349" s="212">
        <v>2.6399999999999997</v>
      </c>
      <c r="I349" s="213"/>
      <c r="J349" s="15"/>
      <c r="K349" s="15"/>
      <c r="L349" s="209"/>
      <c r="M349" s="214"/>
      <c r="N349" s="215"/>
      <c r="O349" s="215"/>
      <c r="P349" s="215"/>
      <c r="Q349" s="215"/>
      <c r="R349" s="215"/>
      <c r="S349" s="215"/>
      <c r="T349" s="216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10" t="s">
        <v>175</v>
      </c>
      <c r="AU349" s="210" t="s">
        <v>82</v>
      </c>
      <c r="AV349" s="15" t="s">
        <v>173</v>
      </c>
      <c r="AW349" s="15" t="s">
        <v>30</v>
      </c>
      <c r="AX349" s="15" t="s">
        <v>80</v>
      </c>
      <c r="AY349" s="210" t="s">
        <v>166</v>
      </c>
    </row>
    <row r="350" s="2" customFormat="1" ht="16.5" customHeight="1">
      <c r="A350" s="38"/>
      <c r="B350" s="179"/>
      <c r="C350" s="180" t="s">
        <v>512</v>
      </c>
      <c r="D350" s="180" t="s">
        <v>168</v>
      </c>
      <c r="E350" s="181" t="s">
        <v>513</v>
      </c>
      <c r="F350" s="182" t="s">
        <v>514</v>
      </c>
      <c r="G350" s="183" t="s">
        <v>171</v>
      </c>
      <c r="H350" s="184">
        <v>2.6400000000000001</v>
      </c>
      <c r="I350" s="185"/>
      <c r="J350" s="186">
        <f>ROUND(I350*H350,2)</f>
        <v>0</v>
      </c>
      <c r="K350" s="182" t="s">
        <v>172</v>
      </c>
      <c r="L350" s="39"/>
      <c r="M350" s="187" t="s">
        <v>1</v>
      </c>
      <c r="N350" s="188" t="s">
        <v>39</v>
      </c>
      <c r="O350" s="77"/>
      <c r="P350" s="189">
        <f>O350*H350</f>
        <v>0</v>
      </c>
      <c r="Q350" s="189">
        <v>0</v>
      </c>
      <c r="R350" s="189">
        <f>Q350*H350</f>
        <v>0</v>
      </c>
      <c r="S350" s="189">
        <v>0</v>
      </c>
      <c r="T350" s="19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91" t="s">
        <v>173</v>
      </c>
      <c r="AT350" s="191" t="s">
        <v>168</v>
      </c>
      <c r="AU350" s="191" t="s">
        <v>82</v>
      </c>
      <c r="AY350" s="19" t="s">
        <v>166</v>
      </c>
      <c r="BE350" s="192">
        <f>IF(N350="základní",J350,0)</f>
        <v>0</v>
      </c>
      <c r="BF350" s="192">
        <f>IF(N350="snížená",J350,0)</f>
        <v>0</v>
      </c>
      <c r="BG350" s="192">
        <f>IF(N350="zákl. přenesená",J350,0)</f>
        <v>0</v>
      </c>
      <c r="BH350" s="192">
        <f>IF(N350="sníž. přenesená",J350,0)</f>
        <v>0</v>
      </c>
      <c r="BI350" s="192">
        <f>IF(N350="nulová",J350,0)</f>
        <v>0</v>
      </c>
      <c r="BJ350" s="19" t="s">
        <v>80</v>
      </c>
      <c r="BK350" s="192">
        <f>ROUND(I350*H350,2)</f>
        <v>0</v>
      </c>
      <c r="BL350" s="19" t="s">
        <v>173</v>
      </c>
      <c r="BM350" s="191" t="s">
        <v>515</v>
      </c>
    </row>
    <row r="351" s="2" customFormat="1" ht="21.75" customHeight="1">
      <c r="A351" s="38"/>
      <c r="B351" s="179"/>
      <c r="C351" s="180" t="s">
        <v>516</v>
      </c>
      <c r="D351" s="180" t="s">
        <v>168</v>
      </c>
      <c r="E351" s="181" t="s">
        <v>517</v>
      </c>
      <c r="F351" s="182" t="s">
        <v>518</v>
      </c>
      <c r="G351" s="183" t="s">
        <v>243</v>
      </c>
      <c r="H351" s="184">
        <v>0.042999999999999997</v>
      </c>
      <c r="I351" s="185"/>
      <c r="J351" s="186">
        <f>ROUND(I351*H351,2)</f>
        <v>0</v>
      </c>
      <c r="K351" s="182" t="s">
        <v>172</v>
      </c>
      <c r="L351" s="39"/>
      <c r="M351" s="187" t="s">
        <v>1</v>
      </c>
      <c r="N351" s="188" t="s">
        <v>39</v>
      </c>
      <c r="O351" s="77"/>
      <c r="P351" s="189">
        <f>O351*H351</f>
        <v>0</v>
      </c>
      <c r="Q351" s="189">
        <v>1.0606199999999999</v>
      </c>
      <c r="R351" s="189">
        <f>Q351*H351</f>
        <v>0.045606659999999993</v>
      </c>
      <c r="S351" s="189">
        <v>0</v>
      </c>
      <c r="T351" s="19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91" t="s">
        <v>173</v>
      </c>
      <c r="AT351" s="191" t="s">
        <v>168</v>
      </c>
      <c r="AU351" s="191" t="s">
        <v>82</v>
      </c>
      <c r="AY351" s="19" t="s">
        <v>166</v>
      </c>
      <c r="BE351" s="192">
        <f>IF(N351="základní",J351,0)</f>
        <v>0</v>
      </c>
      <c r="BF351" s="192">
        <f>IF(N351="snížená",J351,0)</f>
        <v>0</v>
      </c>
      <c r="BG351" s="192">
        <f>IF(N351="zákl. přenesená",J351,0)</f>
        <v>0</v>
      </c>
      <c r="BH351" s="192">
        <f>IF(N351="sníž. přenesená",J351,0)</f>
        <v>0</v>
      </c>
      <c r="BI351" s="192">
        <f>IF(N351="nulová",J351,0)</f>
        <v>0</v>
      </c>
      <c r="BJ351" s="19" t="s">
        <v>80</v>
      </c>
      <c r="BK351" s="192">
        <f>ROUND(I351*H351,2)</f>
        <v>0</v>
      </c>
      <c r="BL351" s="19" t="s">
        <v>173</v>
      </c>
      <c r="BM351" s="191" t="s">
        <v>519</v>
      </c>
    </row>
    <row r="352" s="14" customFormat="1">
      <c r="A352" s="14"/>
      <c r="B352" s="201"/>
      <c r="C352" s="14"/>
      <c r="D352" s="194" t="s">
        <v>175</v>
      </c>
      <c r="E352" s="202" t="s">
        <v>1</v>
      </c>
      <c r="F352" s="203" t="s">
        <v>520</v>
      </c>
      <c r="G352" s="14"/>
      <c r="H352" s="204">
        <v>0.042999999999999997</v>
      </c>
      <c r="I352" s="205"/>
      <c r="J352" s="14"/>
      <c r="K352" s="14"/>
      <c r="L352" s="201"/>
      <c r="M352" s="206"/>
      <c r="N352" s="207"/>
      <c r="O352" s="207"/>
      <c r="P352" s="207"/>
      <c r="Q352" s="207"/>
      <c r="R352" s="207"/>
      <c r="S352" s="207"/>
      <c r="T352" s="20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02" t="s">
        <v>175</v>
      </c>
      <c r="AU352" s="202" t="s">
        <v>82</v>
      </c>
      <c r="AV352" s="14" t="s">
        <v>82</v>
      </c>
      <c r="AW352" s="14" t="s">
        <v>30</v>
      </c>
      <c r="AX352" s="14" t="s">
        <v>80</v>
      </c>
      <c r="AY352" s="202" t="s">
        <v>166</v>
      </c>
    </row>
    <row r="353" s="2" customFormat="1" ht="33" customHeight="1">
      <c r="A353" s="38"/>
      <c r="B353" s="179"/>
      <c r="C353" s="180" t="s">
        <v>521</v>
      </c>
      <c r="D353" s="180" t="s">
        <v>168</v>
      </c>
      <c r="E353" s="181" t="s">
        <v>522</v>
      </c>
      <c r="F353" s="182" t="s">
        <v>523</v>
      </c>
      <c r="G353" s="183" t="s">
        <v>171</v>
      </c>
      <c r="H353" s="184">
        <v>2.0800000000000001</v>
      </c>
      <c r="I353" s="185"/>
      <c r="J353" s="186">
        <f>ROUND(I353*H353,2)</f>
        <v>0</v>
      </c>
      <c r="K353" s="182" t="s">
        <v>1</v>
      </c>
      <c r="L353" s="39"/>
      <c r="M353" s="187" t="s">
        <v>1</v>
      </c>
      <c r="N353" s="188" t="s">
        <v>39</v>
      </c>
      <c r="O353" s="77"/>
      <c r="P353" s="189">
        <f>O353*H353</f>
        <v>0</v>
      </c>
      <c r="Q353" s="189">
        <v>0.73558000000000001</v>
      </c>
      <c r="R353" s="189">
        <f>Q353*H353</f>
        <v>1.5300064</v>
      </c>
      <c r="S353" s="189">
        <v>0</v>
      </c>
      <c r="T353" s="19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91" t="s">
        <v>173</v>
      </c>
      <c r="AT353" s="191" t="s">
        <v>168</v>
      </c>
      <c r="AU353" s="191" t="s">
        <v>82</v>
      </c>
      <c r="AY353" s="19" t="s">
        <v>166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9" t="s">
        <v>80</v>
      </c>
      <c r="BK353" s="192">
        <f>ROUND(I353*H353,2)</f>
        <v>0</v>
      </c>
      <c r="BL353" s="19" t="s">
        <v>173</v>
      </c>
      <c r="BM353" s="191" t="s">
        <v>524</v>
      </c>
    </row>
    <row r="354" s="13" customFormat="1">
      <c r="A354" s="13"/>
      <c r="B354" s="193"/>
      <c r="C354" s="13"/>
      <c r="D354" s="194" t="s">
        <v>175</v>
      </c>
      <c r="E354" s="195" t="s">
        <v>1</v>
      </c>
      <c r="F354" s="196" t="s">
        <v>525</v>
      </c>
      <c r="G354" s="13"/>
      <c r="H354" s="195" t="s">
        <v>1</v>
      </c>
      <c r="I354" s="197"/>
      <c r="J354" s="13"/>
      <c r="K354" s="13"/>
      <c r="L354" s="193"/>
      <c r="M354" s="198"/>
      <c r="N354" s="199"/>
      <c r="O354" s="199"/>
      <c r="P354" s="199"/>
      <c r="Q354" s="199"/>
      <c r="R354" s="199"/>
      <c r="S354" s="199"/>
      <c r="T354" s="20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5" t="s">
        <v>175</v>
      </c>
      <c r="AU354" s="195" t="s">
        <v>82</v>
      </c>
      <c r="AV354" s="13" t="s">
        <v>80</v>
      </c>
      <c r="AW354" s="13" t="s">
        <v>30</v>
      </c>
      <c r="AX354" s="13" t="s">
        <v>74</v>
      </c>
      <c r="AY354" s="195" t="s">
        <v>166</v>
      </c>
    </row>
    <row r="355" s="14" customFormat="1">
      <c r="A355" s="14"/>
      <c r="B355" s="201"/>
      <c r="C355" s="14"/>
      <c r="D355" s="194" t="s">
        <v>175</v>
      </c>
      <c r="E355" s="202" t="s">
        <v>1</v>
      </c>
      <c r="F355" s="203" t="s">
        <v>526</v>
      </c>
      <c r="G355" s="14"/>
      <c r="H355" s="204">
        <v>1</v>
      </c>
      <c r="I355" s="205"/>
      <c r="J355" s="14"/>
      <c r="K355" s="14"/>
      <c r="L355" s="201"/>
      <c r="M355" s="206"/>
      <c r="N355" s="207"/>
      <c r="O355" s="207"/>
      <c r="P355" s="207"/>
      <c r="Q355" s="207"/>
      <c r="R355" s="207"/>
      <c r="S355" s="207"/>
      <c r="T355" s="20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2" t="s">
        <v>175</v>
      </c>
      <c r="AU355" s="202" t="s">
        <v>82</v>
      </c>
      <c r="AV355" s="14" t="s">
        <v>82</v>
      </c>
      <c r="AW355" s="14" t="s">
        <v>30</v>
      </c>
      <c r="AX355" s="14" t="s">
        <v>74</v>
      </c>
      <c r="AY355" s="202" t="s">
        <v>166</v>
      </c>
    </row>
    <row r="356" s="13" customFormat="1">
      <c r="A356" s="13"/>
      <c r="B356" s="193"/>
      <c r="C356" s="13"/>
      <c r="D356" s="194" t="s">
        <v>175</v>
      </c>
      <c r="E356" s="195" t="s">
        <v>1</v>
      </c>
      <c r="F356" s="196" t="s">
        <v>527</v>
      </c>
      <c r="G356" s="13"/>
      <c r="H356" s="195" t="s">
        <v>1</v>
      </c>
      <c r="I356" s="197"/>
      <c r="J356" s="13"/>
      <c r="K356" s="13"/>
      <c r="L356" s="193"/>
      <c r="M356" s="198"/>
      <c r="N356" s="199"/>
      <c r="O356" s="199"/>
      <c r="P356" s="199"/>
      <c r="Q356" s="199"/>
      <c r="R356" s="199"/>
      <c r="S356" s="199"/>
      <c r="T356" s="20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5" t="s">
        <v>175</v>
      </c>
      <c r="AU356" s="195" t="s">
        <v>82</v>
      </c>
      <c r="AV356" s="13" t="s">
        <v>80</v>
      </c>
      <c r="AW356" s="13" t="s">
        <v>30</v>
      </c>
      <c r="AX356" s="13" t="s">
        <v>74</v>
      </c>
      <c r="AY356" s="195" t="s">
        <v>166</v>
      </c>
    </row>
    <row r="357" s="14" customFormat="1">
      <c r="A357" s="14"/>
      <c r="B357" s="201"/>
      <c r="C357" s="14"/>
      <c r="D357" s="194" t="s">
        <v>175</v>
      </c>
      <c r="E357" s="202" t="s">
        <v>1</v>
      </c>
      <c r="F357" s="203" t="s">
        <v>528</v>
      </c>
      <c r="G357" s="14"/>
      <c r="H357" s="204">
        <v>1.0800000000000001</v>
      </c>
      <c r="I357" s="205"/>
      <c r="J357" s="14"/>
      <c r="K357" s="14"/>
      <c r="L357" s="201"/>
      <c r="M357" s="206"/>
      <c r="N357" s="207"/>
      <c r="O357" s="207"/>
      <c r="P357" s="207"/>
      <c r="Q357" s="207"/>
      <c r="R357" s="207"/>
      <c r="S357" s="207"/>
      <c r="T357" s="20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02" t="s">
        <v>175</v>
      </c>
      <c r="AU357" s="202" t="s">
        <v>82</v>
      </c>
      <c r="AV357" s="14" t="s">
        <v>82</v>
      </c>
      <c r="AW357" s="14" t="s">
        <v>30</v>
      </c>
      <c r="AX357" s="14" t="s">
        <v>74</v>
      </c>
      <c r="AY357" s="202" t="s">
        <v>166</v>
      </c>
    </row>
    <row r="358" s="15" customFormat="1">
      <c r="A358" s="15"/>
      <c r="B358" s="209"/>
      <c r="C358" s="15"/>
      <c r="D358" s="194" t="s">
        <v>175</v>
      </c>
      <c r="E358" s="210" t="s">
        <v>1</v>
      </c>
      <c r="F358" s="211" t="s">
        <v>180</v>
      </c>
      <c r="G358" s="15"/>
      <c r="H358" s="212">
        <v>2.0800000000000001</v>
      </c>
      <c r="I358" s="213"/>
      <c r="J358" s="15"/>
      <c r="K358" s="15"/>
      <c r="L358" s="209"/>
      <c r="M358" s="214"/>
      <c r="N358" s="215"/>
      <c r="O358" s="215"/>
      <c r="P358" s="215"/>
      <c r="Q358" s="215"/>
      <c r="R358" s="215"/>
      <c r="S358" s="215"/>
      <c r="T358" s="216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10" t="s">
        <v>175</v>
      </c>
      <c r="AU358" s="210" t="s">
        <v>82</v>
      </c>
      <c r="AV358" s="15" t="s">
        <v>173</v>
      </c>
      <c r="AW358" s="15" t="s">
        <v>30</v>
      </c>
      <c r="AX358" s="15" t="s">
        <v>80</v>
      </c>
      <c r="AY358" s="210" t="s">
        <v>166</v>
      </c>
    </row>
    <row r="359" s="2" customFormat="1" ht="24.15" customHeight="1">
      <c r="A359" s="38"/>
      <c r="B359" s="179"/>
      <c r="C359" s="180" t="s">
        <v>529</v>
      </c>
      <c r="D359" s="180" t="s">
        <v>168</v>
      </c>
      <c r="E359" s="181" t="s">
        <v>530</v>
      </c>
      <c r="F359" s="182" t="s">
        <v>531</v>
      </c>
      <c r="G359" s="183" t="s">
        <v>243</v>
      </c>
      <c r="H359" s="184">
        <v>1.353</v>
      </c>
      <c r="I359" s="185"/>
      <c r="J359" s="186">
        <f>ROUND(I359*H359,2)</f>
        <v>0</v>
      </c>
      <c r="K359" s="182" t="s">
        <v>172</v>
      </c>
      <c r="L359" s="39"/>
      <c r="M359" s="187" t="s">
        <v>1</v>
      </c>
      <c r="N359" s="188" t="s">
        <v>39</v>
      </c>
      <c r="O359" s="77"/>
      <c r="P359" s="189">
        <f>O359*H359</f>
        <v>0</v>
      </c>
      <c r="Q359" s="189">
        <v>1.0593999999999999</v>
      </c>
      <c r="R359" s="189">
        <f>Q359*H359</f>
        <v>1.4333681999999999</v>
      </c>
      <c r="S359" s="189">
        <v>0</v>
      </c>
      <c r="T359" s="19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91" t="s">
        <v>173</v>
      </c>
      <c r="AT359" s="191" t="s">
        <v>168</v>
      </c>
      <c r="AU359" s="191" t="s">
        <v>82</v>
      </c>
      <c r="AY359" s="19" t="s">
        <v>166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9" t="s">
        <v>80</v>
      </c>
      <c r="BK359" s="192">
        <f>ROUND(I359*H359,2)</f>
        <v>0</v>
      </c>
      <c r="BL359" s="19" t="s">
        <v>173</v>
      </c>
      <c r="BM359" s="191" t="s">
        <v>532</v>
      </c>
    </row>
    <row r="360" s="14" customFormat="1">
      <c r="A360" s="14"/>
      <c r="B360" s="201"/>
      <c r="C360" s="14"/>
      <c r="D360" s="194" t="s">
        <v>175</v>
      </c>
      <c r="E360" s="202" t="s">
        <v>1</v>
      </c>
      <c r="F360" s="203" t="s">
        <v>533</v>
      </c>
      <c r="G360" s="14"/>
      <c r="H360" s="204">
        <v>1.353</v>
      </c>
      <c r="I360" s="205"/>
      <c r="J360" s="14"/>
      <c r="K360" s="14"/>
      <c r="L360" s="201"/>
      <c r="M360" s="206"/>
      <c r="N360" s="207"/>
      <c r="O360" s="207"/>
      <c r="P360" s="207"/>
      <c r="Q360" s="207"/>
      <c r="R360" s="207"/>
      <c r="S360" s="207"/>
      <c r="T360" s="20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02" t="s">
        <v>175</v>
      </c>
      <c r="AU360" s="202" t="s">
        <v>82</v>
      </c>
      <c r="AV360" s="14" t="s">
        <v>82</v>
      </c>
      <c r="AW360" s="14" t="s">
        <v>30</v>
      </c>
      <c r="AX360" s="14" t="s">
        <v>80</v>
      </c>
      <c r="AY360" s="202" t="s">
        <v>166</v>
      </c>
    </row>
    <row r="361" s="12" customFormat="1" ht="22.8" customHeight="1">
      <c r="A361" s="12"/>
      <c r="B361" s="166"/>
      <c r="C361" s="12"/>
      <c r="D361" s="167" t="s">
        <v>73</v>
      </c>
      <c r="E361" s="177" t="s">
        <v>534</v>
      </c>
      <c r="F361" s="177" t="s">
        <v>535</v>
      </c>
      <c r="G361" s="12"/>
      <c r="H361" s="12"/>
      <c r="I361" s="169"/>
      <c r="J361" s="178">
        <f>BK361</f>
        <v>0</v>
      </c>
      <c r="K361" s="12"/>
      <c r="L361" s="166"/>
      <c r="M361" s="171"/>
      <c r="N361" s="172"/>
      <c r="O361" s="172"/>
      <c r="P361" s="173">
        <f>SUM(P362:P373)</f>
        <v>0</v>
      </c>
      <c r="Q361" s="172"/>
      <c r="R361" s="173">
        <f>SUM(R362:R373)</f>
        <v>5.6917476799999989</v>
      </c>
      <c r="S361" s="172"/>
      <c r="T361" s="174">
        <f>SUM(T362:T373)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67" t="s">
        <v>80</v>
      </c>
      <c r="AT361" s="175" t="s">
        <v>73</v>
      </c>
      <c r="AU361" s="175" t="s">
        <v>80</v>
      </c>
      <c r="AY361" s="167" t="s">
        <v>166</v>
      </c>
      <c r="BK361" s="176">
        <f>SUM(BK362:BK373)</f>
        <v>0</v>
      </c>
    </row>
    <row r="362" s="2" customFormat="1" ht="33" customHeight="1">
      <c r="A362" s="38"/>
      <c r="B362" s="179"/>
      <c r="C362" s="180" t="s">
        <v>536</v>
      </c>
      <c r="D362" s="180" t="s">
        <v>168</v>
      </c>
      <c r="E362" s="181" t="s">
        <v>537</v>
      </c>
      <c r="F362" s="182" t="s">
        <v>538</v>
      </c>
      <c r="G362" s="183" t="s">
        <v>189</v>
      </c>
      <c r="H362" s="184">
        <v>6.1600000000000001</v>
      </c>
      <c r="I362" s="185"/>
      <c r="J362" s="186">
        <f>ROUND(I362*H362,2)</f>
        <v>0</v>
      </c>
      <c r="K362" s="182" t="s">
        <v>172</v>
      </c>
      <c r="L362" s="39"/>
      <c r="M362" s="187" t="s">
        <v>1</v>
      </c>
      <c r="N362" s="188" t="s">
        <v>39</v>
      </c>
      <c r="O362" s="77"/>
      <c r="P362" s="189">
        <f>O362*H362</f>
        <v>0</v>
      </c>
      <c r="Q362" s="189">
        <v>0</v>
      </c>
      <c r="R362" s="189">
        <f>Q362*H362</f>
        <v>0</v>
      </c>
      <c r="S362" s="189">
        <v>0</v>
      </c>
      <c r="T362" s="19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91" t="s">
        <v>173</v>
      </c>
      <c r="AT362" s="191" t="s">
        <v>168</v>
      </c>
      <c r="AU362" s="191" t="s">
        <v>82</v>
      </c>
      <c r="AY362" s="19" t="s">
        <v>166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9" t="s">
        <v>80</v>
      </c>
      <c r="BK362" s="192">
        <f>ROUND(I362*H362,2)</f>
        <v>0</v>
      </c>
      <c r="BL362" s="19" t="s">
        <v>173</v>
      </c>
      <c r="BM362" s="191" t="s">
        <v>539</v>
      </c>
    </row>
    <row r="363" s="14" customFormat="1">
      <c r="A363" s="14"/>
      <c r="B363" s="201"/>
      <c r="C363" s="14"/>
      <c r="D363" s="194" t="s">
        <v>175</v>
      </c>
      <c r="E363" s="202" t="s">
        <v>1</v>
      </c>
      <c r="F363" s="203" t="s">
        <v>540</v>
      </c>
      <c r="G363" s="14"/>
      <c r="H363" s="204">
        <v>6.1600000000000001</v>
      </c>
      <c r="I363" s="205"/>
      <c r="J363" s="14"/>
      <c r="K363" s="14"/>
      <c r="L363" s="201"/>
      <c r="M363" s="206"/>
      <c r="N363" s="207"/>
      <c r="O363" s="207"/>
      <c r="P363" s="207"/>
      <c r="Q363" s="207"/>
      <c r="R363" s="207"/>
      <c r="S363" s="207"/>
      <c r="T363" s="20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2" t="s">
        <v>175</v>
      </c>
      <c r="AU363" s="202" t="s">
        <v>82</v>
      </c>
      <c r="AV363" s="14" t="s">
        <v>82</v>
      </c>
      <c r="AW363" s="14" t="s">
        <v>30</v>
      </c>
      <c r="AX363" s="14" t="s">
        <v>80</v>
      </c>
      <c r="AY363" s="202" t="s">
        <v>166</v>
      </c>
    </row>
    <row r="364" s="2" customFormat="1" ht="24.15" customHeight="1">
      <c r="A364" s="38"/>
      <c r="B364" s="179"/>
      <c r="C364" s="180" t="s">
        <v>541</v>
      </c>
      <c r="D364" s="180" t="s">
        <v>168</v>
      </c>
      <c r="E364" s="181" t="s">
        <v>542</v>
      </c>
      <c r="F364" s="182" t="s">
        <v>543</v>
      </c>
      <c r="G364" s="183" t="s">
        <v>282</v>
      </c>
      <c r="H364" s="184">
        <v>1</v>
      </c>
      <c r="I364" s="185"/>
      <c r="J364" s="186">
        <f>ROUND(I364*H364,2)</f>
        <v>0</v>
      </c>
      <c r="K364" s="182" t="s">
        <v>1</v>
      </c>
      <c r="L364" s="39"/>
      <c r="M364" s="187" t="s">
        <v>1</v>
      </c>
      <c r="N364" s="188" t="s">
        <v>39</v>
      </c>
      <c r="O364" s="77"/>
      <c r="P364" s="189">
        <f>O364*H364</f>
        <v>0</v>
      </c>
      <c r="Q364" s="189">
        <v>0</v>
      </c>
      <c r="R364" s="189">
        <f>Q364*H364</f>
        <v>0</v>
      </c>
      <c r="S364" s="189">
        <v>0</v>
      </c>
      <c r="T364" s="19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191" t="s">
        <v>173</v>
      </c>
      <c r="AT364" s="191" t="s">
        <v>168</v>
      </c>
      <c r="AU364" s="191" t="s">
        <v>82</v>
      </c>
      <c r="AY364" s="19" t="s">
        <v>166</v>
      </c>
      <c r="BE364" s="192">
        <f>IF(N364="základní",J364,0)</f>
        <v>0</v>
      </c>
      <c r="BF364" s="192">
        <f>IF(N364="snížená",J364,0)</f>
        <v>0</v>
      </c>
      <c r="BG364" s="192">
        <f>IF(N364="zákl. přenesená",J364,0)</f>
        <v>0</v>
      </c>
      <c r="BH364" s="192">
        <f>IF(N364="sníž. přenesená",J364,0)</f>
        <v>0</v>
      </c>
      <c r="BI364" s="192">
        <f>IF(N364="nulová",J364,0)</f>
        <v>0</v>
      </c>
      <c r="BJ364" s="19" t="s">
        <v>80</v>
      </c>
      <c r="BK364" s="192">
        <f>ROUND(I364*H364,2)</f>
        <v>0</v>
      </c>
      <c r="BL364" s="19" t="s">
        <v>173</v>
      </c>
      <c r="BM364" s="191" t="s">
        <v>544</v>
      </c>
    </row>
    <row r="365" s="2" customFormat="1" ht="24.15" customHeight="1">
      <c r="A365" s="38"/>
      <c r="B365" s="179"/>
      <c r="C365" s="180" t="s">
        <v>545</v>
      </c>
      <c r="D365" s="180" t="s">
        <v>168</v>
      </c>
      <c r="E365" s="181" t="s">
        <v>546</v>
      </c>
      <c r="F365" s="182" t="s">
        <v>547</v>
      </c>
      <c r="G365" s="183" t="s">
        <v>282</v>
      </c>
      <c r="H365" s="184">
        <v>1</v>
      </c>
      <c r="I365" s="185"/>
      <c r="J365" s="186">
        <f>ROUND(I365*H365,2)</f>
        <v>0</v>
      </c>
      <c r="K365" s="182" t="s">
        <v>1</v>
      </c>
      <c r="L365" s="39"/>
      <c r="M365" s="187" t="s">
        <v>1</v>
      </c>
      <c r="N365" s="188" t="s">
        <v>39</v>
      </c>
      <c r="O365" s="77"/>
      <c r="P365" s="189">
        <f>O365*H365</f>
        <v>0</v>
      </c>
      <c r="Q365" s="189">
        <v>0</v>
      </c>
      <c r="R365" s="189">
        <f>Q365*H365</f>
        <v>0</v>
      </c>
      <c r="S365" s="189">
        <v>0</v>
      </c>
      <c r="T365" s="19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91" t="s">
        <v>173</v>
      </c>
      <c r="AT365" s="191" t="s">
        <v>168</v>
      </c>
      <c r="AU365" s="191" t="s">
        <v>82</v>
      </c>
      <c r="AY365" s="19" t="s">
        <v>166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9" t="s">
        <v>80</v>
      </c>
      <c r="BK365" s="192">
        <f>ROUND(I365*H365,2)</f>
        <v>0</v>
      </c>
      <c r="BL365" s="19" t="s">
        <v>173</v>
      </c>
      <c r="BM365" s="191" t="s">
        <v>548</v>
      </c>
    </row>
    <row r="366" s="2" customFormat="1" ht="24.15" customHeight="1">
      <c r="A366" s="38"/>
      <c r="B366" s="179"/>
      <c r="C366" s="180" t="s">
        <v>549</v>
      </c>
      <c r="D366" s="180" t="s">
        <v>168</v>
      </c>
      <c r="E366" s="181" t="s">
        <v>550</v>
      </c>
      <c r="F366" s="182" t="s">
        <v>551</v>
      </c>
      <c r="G366" s="183" t="s">
        <v>282</v>
      </c>
      <c r="H366" s="184">
        <v>1</v>
      </c>
      <c r="I366" s="185"/>
      <c r="J366" s="186">
        <f>ROUND(I366*H366,2)</f>
        <v>0</v>
      </c>
      <c r="K366" s="182" t="s">
        <v>1</v>
      </c>
      <c r="L366" s="39"/>
      <c r="M366" s="187" t="s">
        <v>1</v>
      </c>
      <c r="N366" s="188" t="s">
        <v>39</v>
      </c>
      <c r="O366" s="77"/>
      <c r="P366" s="189">
        <f>O366*H366</f>
        <v>0</v>
      </c>
      <c r="Q366" s="189">
        <v>0</v>
      </c>
      <c r="R366" s="189">
        <f>Q366*H366</f>
        <v>0</v>
      </c>
      <c r="S366" s="189">
        <v>0</v>
      </c>
      <c r="T366" s="19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91" t="s">
        <v>173</v>
      </c>
      <c r="AT366" s="191" t="s">
        <v>168</v>
      </c>
      <c r="AU366" s="191" t="s">
        <v>82</v>
      </c>
      <c r="AY366" s="19" t="s">
        <v>166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9" t="s">
        <v>80</v>
      </c>
      <c r="BK366" s="192">
        <f>ROUND(I366*H366,2)</f>
        <v>0</v>
      </c>
      <c r="BL366" s="19" t="s">
        <v>173</v>
      </c>
      <c r="BM366" s="191" t="s">
        <v>552</v>
      </c>
    </row>
    <row r="367" s="2" customFormat="1" ht="16.5" customHeight="1">
      <c r="A367" s="38"/>
      <c r="B367" s="179"/>
      <c r="C367" s="180" t="s">
        <v>553</v>
      </c>
      <c r="D367" s="180" t="s">
        <v>168</v>
      </c>
      <c r="E367" s="181" t="s">
        <v>554</v>
      </c>
      <c r="F367" s="182" t="s">
        <v>555</v>
      </c>
      <c r="G367" s="183" t="s">
        <v>189</v>
      </c>
      <c r="H367" s="184">
        <v>2.464</v>
      </c>
      <c r="I367" s="185"/>
      <c r="J367" s="186">
        <f>ROUND(I367*H367,2)</f>
        <v>0</v>
      </c>
      <c r="K367" s="182" t="s">
        <v>172</v>
      </c>
      <c r="L367" s="39"/>
      <c r="M367" s="187" t="s">
        <v>1</v>
      </c>
      <c r="N367" s="188" t="s">
        <v>39</v>
      </c>
      <c r="O367" s="77"/>
      <c r="P367" s="189">
        <f>O367*H367</f>
        <v>0</v>
      </c>
      <c r="Q367" s="189">
        <v>2.3010199999999998</v>
      </c>
      <c r="R367" s="189">
        <f>Q367*H367</f>
        <v>5.6697132799999999</v>
      </c>
      <c r="S367" s="189">
        <v>0</v>
      </c>
      <c r="T367" s="19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191" t="s">
        <v>173</v>
      </c>
      <c r="AT367" s="191" t="s">
        <v>168</v>
      </c>
      <c r="AU367" s="191" t="s">
        <v>82</v>
      </c>
      <c r="AY367" s="19" t="s">
        <v>166</v>
      </c>
      <c r="BE367" s="192">
        <f>IF(N367="základní",J367,0)</f>
        <v>0</v>
      </c>
      <c r="BF367" s="192">
        <f>IF(N367="snížená",J367,0)</f>
        <v>0</v>
      </c>
      <c r="BG367" s="192">
        <f>IF(N367="zákl. přenesená",J367,0)</f>
        <v>0</v>
      </c>
      <c r="BH367" s="192">
        <f>IF(N367="sníž. přenesená",J367,0)</f>
        <v>0</v>
      </c>
      <c r="BI367" s="192">
        <f>IF(N367="nulová",J367,0)</f>
        <v>0</v>
      </c>
      <c r="BJ367" s="19" t="s">
        <v>80</v>
      </c>
      <c r="BK367" s="192">
        <f>ROUND(I367*H367,2)</f>
        <v>0</v>
      </c>
      <c r="BL367" s="19" t="s">
        <v>173</v>
      </c>
      <c r="BM367" s="191" t="s">
        <v>556</v>
      </c>
    </row>
    <row r="368" s="14" customFormat="1">
      <c r="A368" s="14"/>
      <c r="B368" s="201"/>
      <c r="C368" s="14"/>
      <c r="D368" s="194" t="s">
        <v>175</v>
      </c>
      <c r="E368" s="202" t="s">
        <v>1</v>
      </c>
      <c r="F368" s="203" t="s">
        <v>557</v>
      </c>
      <c r="G368" s="14"/>
      <c r="H368" s="204">
        <v>2.464</v>
      </c>
      <c r="I368" s="205"/>
      <c r="J368" s="14"/>
      <c r="K368" s="14"/>
      <c r="L368" s="201"/>
      <c r="M368" s="206"/>
      <c r="N368" s="207"/>
      <c r="O368" s="207"/>
      <c r="P368" s="207"/>
      <c r="Q368" s="207"/>
      <c r="R368" s="207"/>
      <c r="S368" s="207"/>
      <c r="T368" s="20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02" t="s">
        <v>175</v>
      </c>
      <c r="AU368" s="202" t="s">
        <v>82</v>
      </c>
      <c r="AV368" s="14" t="s">
        <v>82</v>
      </c>
      <c r="AW368" s="14" t="s">
        <v>30</v>
      </c>
      <c r="AX368" s="14" t="s">
        <v>80</v>
      </c>
      <c r="AY368" s="202" t="s">
        <v>166</v>
      </c>
    </row>
    <row r="369" s="2" customFormat="1" ht="24.15" customHeight="1">
      <c r="A369" s="38"/>
      <c r="B369" s="179"/>
      <c r="C369" s="180" t="s">
        <v>558</v>
      </c>
      <c r="D369" s="180" t="s">
        <v>168</v>
      </c>
      <c r="E369" s="181" t="s">
        <v>559</v>
      </c>
      <c r="F369" s="182" t="s">
        <v>560</v>
      </c>
      <c r="G369" s="183" t="s">
        <v>391</v>
      </c>
      <c r="H369" s="184">
        <v>15.4</v>
      </c>
      <c r="I369" s="185"/>
      <c r="J369" s="186">
        <f>ROUND(I369*H369,2)</f>
        <v>0</v>
      </c>
      <c r="K369" s="182" t="s">
        <v>172</v>
      </c>
      <c r="L369" s="39"/>
      <c r="M369" s="187" t="s">
        <v>1</v>
      </c>
      <c r="N369" s="188" t="s">
        <v>39</v>
      </c>
      <c r="O369" s="77"/>
      <c r="P369" s="189">
        <f>O369*H369</f>
        <v>0</v>
      </c>
      <c r="Q369" s="189">
        <v>0.00048999999999999998</v>
      </c>
      <c r="R369" s="189">
        <f>Q369*H369</f>
        <v>0.0075459999999999998</v>
      </c>
      <c r="S369" s="189">
        <v>0</v>
      </c>
      <c r="T369" s="19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91" t="s">
        <v>173</v>
      </c>
      <c r="AT369" s="191" t="s">
        <v>168</v>
      </c>
      <c r="AU369" s="191" t="s">
        <v>82</v>
      </c>
      <c r="AY369" s="19" t="s">
        <v>166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9" t="s">
        <v>80</v>
      </c>
      <c r="BK369" s="192">
        <f>ROUND(I369*H369,2)</f>
        <v>0</v>
      </c>
      <c r="BL369" s="19" t="s">
        <v>173</v>
      </c>
      <c r="BM369" s="191" t="s">
        <v>561</v>
      </c>
    </row>
    <row r="370" s="2" customFormat="1" ht="24.15" customHeight="1">
      <c r="A370" s="38"/>
      <c r="B370" s="179"/>
      <c r="C370" s="180" t="s">
        <v>562</v>
      </c>
      <c r="D370" s="180" t="s">
        <v>168</v>
      </c>
      <c r="E370" s="181" t="s">
        <v>563</v>
      </c>
      <c r="F370" s="182" t="s">
        <v>564</v>
      </c>
      <c r="G370" s="183" t="s">
        <v>171</v>
      </c>
      <c r="H370" s="184">
        <v>43.119999999999997</v>
      </c>
      <c r="I370" s="185"/>
      <c r="J370" s="186">
        <f>ROUND(I370*H370,2)</f>
        <v>0</v>
      </c>
      <c r="K370" s="182" t="s">
        <v>172</v>
      </c>
      <c r="L370" s="39"/>
      <c r="M370" s="187" t="s">
        <v>1</v>
      </c>
      <c r="N370" s="188" t="s">
        <v>39</v>
      </c>
      <c r="O370" s="77"/>
      <c r="P370" s="189">
        <f>O370*H370</f>
        <v>0</v>
      </c>
      <c r="Q370" s="189">
        <v>0.00010000000000000001</v>
      </c>
      <c r="R370" s="189">
        <f>Q370*H370</f>
        <v>0.0043119999999999999</v>
      </c>
      <c r="S370" s="189">
        <v>0</v>
      </c>
      <c r="T370" s="19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91" t="s">
        <v>173</v>
      </c>
      <c r="AT370" s="191" t="s">
        <v>168</v>
      </c>
      <c r="AU370" s="191" t="s">
        <v>82</v>
      </c>
      <c r="AY370" s="19" t="s">
        <v>166</v>
      </c>
      <c r="BE370" s="192">
        <f>IF(N370="základní",J370,0)</f>
        <v>0</v>
      </c>
      <c r="BF370" s="192">
        <f>IF(N370="snížená",J370,0)</f>
        <v>0</v>
      </c>
      <c r="BG370" s="192">
        <f>IF(N370="zákl. přenesená",J370,0)</f>
        <v>0</v>
      </c>
      <c r="BH370" s="192">
        <f>IF(N370="sníž. přenesená",J370,0)</f>
        <v>0</v>
      </c>
      <c r="BI370" s="192">
        <f>IF(N370="nulová",J370,0)</f>
        <v>0</v>
      </c>
      <c r="BJ370" s="19" t="s">
        <v>80</v>
      </c>
      <c r="BK370" s="192">
        <f>ROUND(I370*H370,2)</f>
        <v>0</v>
      </c>
      <c r="BL370" s="19" t="s">
        <v>173</v>
      </c>
      <c r="BM370" s="191" t="s">
        <v>565</v>
      </c>
    </row>
    <row r="371" s="14" customFormat="1">
      <c r="A371" s="14"/>
      <c r="B371" s="201"/>
      <c r="C371" s="14"/>
      <c r="D371" s="194" t="s">
        <v>175</v>
      </c>
      <c r="E371" s="202" t="s">
        <v>1</v>
      </c>
      <c r="F371" s="203" t="s">
        <v>566</v>
      </c>
      <c r="G371" s="14"/>
      <c r="H371" s="204">
        <v>43.119999999999997</v>
      </c>
      <c r="I371" s="205"/>
      <c r="J371" s="14"/>
      <c r="K371" s="14"/>
      <c r="L371" s="201"/>
      <c r="M371" s="206"/>
      <c r="N371" s="207"/>
      <c r="O371" s="207"/>
      <c r="P371" s="207"/>
      <c r="Q371" s="207"/>
      <c r="R371" s="207"/>
      <c r="S371" s="207"/>
      <c r="T371" s="20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02" t="s">
        <v>175</v>
      </c>
      <c r="AU371" s="202" t="s">
        <v>82</v>
      </c>
      <c r="AV371" s="14" t="s">
        <v>82</v>
      </c>
      <c r="AW371" s="14" t="s">
        <v>30</v>
      </c>
      <c r="AX371" s="14" t="s">
        <v>80</v>
      </c>
      <c r="AY371" s="202" t="s">
        <v>166</v>
      </c>
    </row>
    <row r="372" s="2" customFormat="1" ht="24.15" customHeight="1">
      <c r="A372" s="38"/>
      <c r="B372" s="179"/>
      <c r="C372" s="217" t="s">
        <v>567</v>
      </c>
      <c r="D372" s="217" t="s">
        <v>259</v>
      </c>
      <c r="E372" s="218" t="s">
        <v>568</v>
      </c>
      <c r="F372" s="219" t="s">
        <v>569</v>
      </c>
      <c r="G372" s="220" t="s">
        <v>171</v>
      </c>
      <c r="H372" s="221">
        <v>50.881999999999998</v>
      </c>
      <c r="I372" s="222"/>
      <c r="J372" s="223">
        <f>ROUND(I372*H372,2)</f>
        <v>0</v>
      </c>
      <c r="K372" s="219" t="s">
        <v>172</v>
      </c>
      <c r="L372" s="224"/>
      <c r="M372" s="225" t="s">
        <v>1</v>
      </c>
      <c r="N372" s="226" t="s">
        <v>39</v>
      </c>
      <c r="O372" s="77"/>
      <c r="P372" s="189">
        <f>O372*H372</f>
        <v>0</v>
      </c>
      <c r="Q372" s="189">
        <v>0.00020000000000000001</v>
      </c>
      <c r="R372" s="189">
        <f>Q372*H372</f>
        <v>0.0101764</v>
      </c>
      <c r="S372" s="189">
        <v>0</v>
      </c>
      <c r="T372" s="19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91" t="s">
        <v>220</v>
      </c>
      <c r="AT372" s="191" t="s">
        <v>259</v>
      </c>
      <c r="AU372" s="191" t="s">
        <v>82</v>
      </c>
      <c r="AY372" s="19" t="s">
        <v>166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80</v>
      </c>
      <c r="BK372" s="192">
        <f>ROUND(I372*H372,2)</f>
        <v>0</v>
      </c>
      <c r="BL372" s="19" t="s">
        <v>173</v>
      </c>
      <c r="BM372" s="191" t="s">
        <v>570</v>
      </c>
    </row>
    <row r="373" s="14" customFormat="1">
      <c r="A373" s="14"/>
      <c r="B373" s="201"/>
      <c r="C373" s="14"/>
      <c r="D373" s="194" t="s">
        <v>175</v>
      </c>
      <c r="E373" s="202" t="s">
        <v>1</v>
      </c>
      <c r="F373" s="203" t="s">
        <v>571</v>
      </c>
      <c r="G373" s="14"/>
      <c r="H373" s="204">
        <v>50.881999999999998</v>
      </c>
      <c r="I373" s="205"/>
      <c r="J373" s="14"/>
      <c r="K373" s="14"/>
      <c r="L373" s="201"/>
      <c r="M373" s="206"/>
      <c r="N373" s="207"/>
      <c r="O373" s="207"/>
      <c r="P373" s="207"/>
      <c r="Q373" s="207"/>
      <c r="R373" s="207"/>
      <c r="S373" s="207"/>
      <c r="T373" s="20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02" t="s">
        <v>175</v>
      </c>
      <c r="AU373" s="202" t="s">
        <v>82</v>
      </c>
      <c r="AV373" s="14" t="s">
        <v>82</v>
      </c>
      <c r="AW373" s="14" t="s">
        <v>30</v>
      </c>
      <c r="AX373" s="14" t="s">
        <v>80</v>
      </c>
      <c r="AY373" s="202" t="s">
        <v>166</v>
      </c>
    </row>
    <row r="374" s="12" customFormat="1" ht="22.8" customHeight="1">
      <c r="A374" s="12"/>
      <c r="B374" s="166"/>
      <c r="C374" s="12"/>
      <c r="D374" s="167" t="s">
        <v>73</v>
      </c>
      <c r="E374" s="177" t="s">
        <v>186</v>
      </c>
      <c r="F374" s="177" t="s">
        <v>572</v>
      </c>
      <c r="G374" s="12"/>
      <c r="H374" s="12"/>
      <c r="I374" s="169"/>
      <c r="J374" s="178">
        <f>BK374</f>
        <v>0</v>
      </c>
      <c r="K374" s="12"/>
      <c r="L374" s="166"/>
      <c r="M374" s="171"/>
      <c r="N374" s="172"/>
      <c r="O374" s="172"/>
      <c r="P374" s="173">
        <f>SUM(P375:P432)</f>
        <v>0</v>
      </c>
      <c r="Q374" s="172"/>
      <c r="R374" s="173">
        <f>SUM(R375:R432)</f>
        <v>134.42693983999999</v>
      </c>
      <c r="S374" s="172"/>
      <c r="T374" s="174">
        <f>SUM(T375:T432)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167" t="s">
        <v>80</v>
      </c>
      <c r="AT374" s="175" t="s">
        <v>73</v>
      </c>
      <c r="AU374" s="175" t="s">
        <v>80</v>
      </c>
      <c r="AY374" s="167" t="s">
        <v>166</v>
      </c>
      <c r="BK374" s="176">
        <f>SUM(BK375:BK432)</f>
        <v>0</v>
      </c>
    </row>
    <row r="375" s="2" customFormat="1" ht="24.15" customHeight="1">
      <c r="A375" s="38"/>
      <c r="B375" s="179"/>
      <c r="C375" s="180" t="s">
        <v>573</v>
      </c>
      <c r="D375" s="180" t="s">
        <v>168</v>
      </c>
      <c r="E375" s="181" t="s">
        <v>574</v>
      </c>
      <c r="F375" s="182" t="s">
        <v>575</v>
      </c>
      <c r="G375" s="183" t="s">
        <v>189</v>
      </c>
      <c r="H375" s="184">
        <v>0.95299999999999996</v>
      </c>
      <c r="I375" s="185"/>
      <c r="J375" s="186">
        <f>ROUND(I375*H375,2)</f>
        <v>0</v>
      </c>
      <c r="K375" s="182" t="s">
        <v>172</v>
      </c>
      <c r="L375" s="39"/>
      <c r="M375" s="187" t="s">
        <v>1</v>
      </c>
      <c r="N375" s="188" t="s">
        <v>39</v>
      </c>
      <c r="O375" s="77"/>
      <c r="P375" s="189">
        <f>O375*H375</f>
        <v>0</v>
      </c>
      <c r="Q375" s="189">
        <v>1.8775</v>
      </c>
      <c r="R375" s="189">
        <f>Q375*H375</f>
        <v>1.7892575</v>
      </c>
      <c r="S375" s="189">
        <v>0</v>
      </c>
      <c r="T375" s="19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91" t="s">
        <v>173</v>
      </c>
      <c r="AT375" s="191" t="s">
        <v>168</v>
      </c>
      <c r="AU375" s="191" t="s">
        <v>82</v>
      </c>
      <c r="AY375" s="19" t="s">
        <v>166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9" t="s">
        <v>80</v>
      </c>
      <c r="BK375" s="192">
        <f>ROUND(I375*H375,2)</f>
        <v>0</v>
      </c>
      <c r="BL375" s="19" t="s">
        <v>173</v>
      </c>
      <c r="BM375" s="191" t="s">
        <v>576</v>
      </c>
    </row>
    <row r="376" s="14" customFormat="1">
      <c r="A376" s="14"/>
      <c r="B376" s="201"/>
      <c r="C376" s="14"/>
      <c r="D376" s="194" t="s">
        <v>175</v>
      </c>
      <c r="E376" s="202" t="s">
        <v>1</v>
      </c>
      <c r="F376" s="203" t="s">
        <v>577</v>
      </c>
      <c r="G376" s="14"/>
      <c r="H376" s="204">
        <v>0.95299999999999996</v>
      </c>
      <c r="I376" s="205"/>
      <c r="J376" s="14"/>
      <c r="K376" s="14"/>
      <c r="L376" s="201"/>
      <c r="M376" s="206"/>
      <c r="N376" s="207"/>
      <c r="O376" s="207"/>
      <c r="P376" s="207"/>
      <c r="Q376" s="207"/>
      <c r="R376" s="207"/>
      <c r="S376" s="207"/>
      <c r="T376" s="208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02" t="s">
        <v>175</v>
      </c>
      <c r="AU376" s="202" t="s">
        <v>82</v>
      </c>
      <c r="AV376" s="14" t="s">
        <v>82</v>
      </c>
      <c r="AW376" s="14" t="s">
        <v>30</v>
      </c>
      <c r="AX376" s="14" t="s">
        <v>80</v>
      </c>
      <c r="AY376" s="202" t="s">
        <v>166</v>
      </c>
    </row>
    <row r="377" s="2" customFormat="1" ht="37.8" customHeight="1">
      <c r="A377" s="38"/>
      <c r="B377" s="179"/>
      <c r="C377" s="180" t="s">
        <v>578</v>
      </c>
      <c r="D377" s="180" t="s">
        <v>168</v>
      </c>
      <c r="E377" s="181" t="s">
        <v>579</v>
      </c>
      <c r="F377" s="182" t="s">
        <v>580</v>
      </c>
      <c r="G377" s="183" t="s">
        <v>171</v>
      </c>
      <c r="H377" s="184">
        <v>89.337000000000003</v>
      </c>
      <c r="I377" s="185"/>
      <c r="J377" s="186">
        <f>ROUND(I377*H377,2)</f>
        <v>0</v>
      </c>
      <c r="K377" s="182" t="s">
        <v>1</v>
      </c>
      <c r="L377" s="39"/>
      <c r="M377" s="187" t="s">
        <v>1</v>
      </c>
      <c r="N377" s="188" t="s">
        <v>39</v>
      </c>
      <c r="O377" s="77"/>
      <c r="P377" s="189">
        <f>O377*H377</f>
        <v>0</v>
      </c>
      <c r="Q377" s="189">
        <v>0.73558000000000001</v>
      </c>
      <c r="R377" s="189">
        <f>Q377*H377</f>
        <v>65.71451046</v>
      </c>
      <c r="S377" s="189">
        <v>0</v>
      </c>
      <c r="T377" s="19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91" t="s">
        <v>173</v>
      </c>
      <c r="AT377" s="191" t="s">
        <v>168</v>
      </c>
      <c r="AU377" s="191" t="s">
        <v>82</v>
      </c>
      <c r="AY377" s="19" t="s">
        <v>166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9" t="s">
        <v>80</v>
      </c>
      <c r="BK377" s="192">
        <f>ROUND(I377*H377,2)</f>
        <v>0</v>
      </c>
      <c r="BL377" s="19" t="s">
        <v>173</v>
      </c>
      <c r="BM377" s="191" t="s">
        <v>581</v>
      </c>
    </row>
    <row r="378" s="14" customFormat="1">
      <c r="A378" s="14"/>
      <c r="B378" s="201"/>
      <c r="C378" s="14"/>
      <c r="D378" s="194" t="s">
        <v>175</v>
      </c>
      <c r="E378" s="202" t="s">
        <v>1</v>
      </c>
      <c r="F378" s="203" t="s">
        <v>582</v>
      </c>
      <c r="G378" s="14"/>
      <c r="H378" s="204">
        <v>89.337000000000003</v>
      </c>
      <c r="I378" s="205"/>
      <c r="J378" s="14"/>
      <c r="K378" s="14"/>
      <c r="L378" s="201"/>
      <c r="M378" s="206"/>
      <c r="N378" s="207"/>
      <c r="O378" s="207"/>
      <c r="P378" s="207"/>
      <c r="Q378" s="207"/>
      <c r="R378" s="207"/>
      <c r="S378" s="207"/>
      <c r="T378" s="20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02" t="s">
        <v>175</v>
      </c>
      <c r="AU378" s="202" t="s">
        <v>82</v>
      </c>
      <c r="AV378" s="14" t="s">
        <v>82</v>
      </c>
      <c r="AW378" s="14" t="s">
        <v>30</v>
      </c>
      <c r="AX378" s="14" t="s">
        <v>80</v>
      </c>
      <c r="AY378" s="202" t="s">
        <v>166</v>
      </c>
    </row>
    <row r="379" s="2" customFormat="1" ht="37.8" customHeight="1">
      <c r="A379" s="38"/>
      <c r="B379" s="179"/>
      <c r="C379" s="180" t="s">
        <v>583</v>
      </c>
      <c r="D379" s="180" t="s">
        <v>168</v>
      </c>
      <c r="E379" s="181" t="s">
        <v>584</v>
      </c>
      <c r="F379" s="182" t="s">
        <v>585</v>
      </c>
      <c r="G379" s="183" t="s">
        <v>189</v>
      </c>
      <c r="H379" s="184">
        <v>5.6920000000000002</v>
      </c>
      <c r="I379" s="185"/>
      <c r="J379" s="186">
        <f>ROUND(I379*H379,2)</f>
        <v>0</v>
      </c>
      <c r="K379" s="182" t="s">
        <v>172</v>
      </c>
      <c r="L379" s="39"/>
      <c r="M379" s="187" t="s">
        <v>1</v>
      </c>
      <c r="N379" s="188" t="s">
        <v>39</v>
      </c>
      <c r="O379" s="77"/>
      <c r="P379" s="189">
        <f>O379*H379</f>
        <v>0</v>
      </c>
      <c r="Q379" s="189">
        <v>2.6768000000000001</v>
      </c>
      <c r="R379" s="189">
        <f>Q379*H379</f>
        <v>15.236345600000002</v>
      </c>
      <c r="S379" s="189">
        <v>0</v>
      </c>
      <c r="T379" s="19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91" t="s">
        <v>173</v>
      </c>
      <c r="AT379" s="191" t="s">
        <v>168</v>
      </c>
      <c r="AU379" s="191" t="s">
        <v>82</v>
      </c>
      <c r="AY379" s="19" t="s">
        <v>166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9" t="s">
        <v>80</v>
      </c>
      <c r="BK379" s="192">
        <f>ROUND(I379*H379,2)</f>
        <v>0</v>
      </c>
      <c r="BL379" s="19" t="s">
        <v>173</v>
      </c>
      <c r="BM379" s="191" t="s">
        <v>586</v>
      </c>
    </row>
    <row r="380" s="13" customFormat="1">
      <c r="A380" s="13"/>
      <c r="B380" s="193"/>
      <c r="C380" s="13"/>
      <c r="D380" s="194" t="s">
        <v>175</v>
      </c>
      <c r="E380" s="195" t="s">
        <v>1</v>
      </c>
      <c r="F380" s="196" t="s">
        <v>587</v>
      </c>
      <c r="G380" s="13"/>
      <c r="H380" s="195" t="s">
        <v>1</v>
      </c>
      <c r="I380" s="197"/>
      <c r="J380" s="13"/>
      <c r="K380" s="13"/>
      <c r="L380" s="193"/>
      <c r="M380" s="198"/>
      <c r="N380" s="199"/>
      <c r="O380" s="199"/>
      <c r="P380" s="199"/>
      <c r="Q380" s="199"/>
      <c r="R380" s="199"/>
      <c r="S380" s="199"/>
      <c r="T380" s="20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5" t="s">
        <v>175</v>
      </c>
      <c r="AU380" s="195" t="s">
        <v>82</v>
      </c>
      <c r="AV380" s="13" t="s">
        <v>80</v>
      </c>
      <c r="AW380" s="13" t="s">
        <v>30</v>
      </c>
      <c r="AX380" s="13" t="s">
        <v>74</v>
      </c>
      <c r="AY380" s="195" t="s">
        <v>166</v>
      </c>
    </row>
    <row r="381" s="14" customFormat="1">
      <c r="A381" s="14"/>
      <c r="B381" s="201"/>
      <c r="C381" s="14"/>
      <c r="D381" s="194" t="s">
        <v>175</v>
      </c>
      <c r="E381" s="202" t="s">
        <v>1</v>
      </c>
      <c r="F381" s="203" t="s">
        <v>588</v>
      </c>
      <c r="G381" s="14"/>
      <c r="H381" s="204">
        <v>5.6920000000000002</v>
      </c>
      <c r="I381" s="205"/>
      <c r="J381" s="14"/>
      <c r="K381" s="14"/>
      <c r="L381" s="201"/>
      <c r="M381" s="206"/>
      <c r="N381" s="207"/>
      <c r="O381" s="207"/>
      <c r="P381" s="207"/>
      <c r="Q381" s="207"/>
      <c r="R381" s="207"/>
      <c r="S381" s="207"/>
      <c r="T381" s="20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02" t="s">
        <v>175</v>
      </c>
      <c r="AU381" s="202" t="s">
        <v>82</v>
      </c>
      <c r="AV381" s="14" t="s">
        <v>82</v>
      </c>
      <c r="AW381" s="14" t="s">
        <v>30</v>
      </c>
      <c r="AX381" s="14" t="s">
        <v>80</v>
      </c>
      <c r="AY381" s="202" t="s">
        <v>166</v>
      </c>
    </row>
    <row r="382" s="2" customFormat="1" ht="24.15" customHeight="1">
      <c r="A382" s="38"/>
      <c r="B382" s="179"/>
      <c r="C382" s="180" t="s">
        <v>589</v>
      </c>
      <c r="D382" s="180" t="s">
        <v>168</v>
      </c>
      <c r="E382" s="181" t="s">
        <v>590</v>
      </c>
      <c r="F382" s="182" t="s">
        <v>591</v>
      </c>
      <c r="G382" s="183" t="s">
        <v>189</v>
      </c>
      <c r="H382" s="184">
        <v>13.038</v>
      </c>
      <c r="I382" s="185"/>
      <c r="J382" s="186">
        <f>ROUND(I382*H382,2)</f>
        <v>0</v>
      </c>
      <c r="K382" s="182" t="s">
        <v>172</v>
      </c>
      <c r="L382" s="39"/>
      <c r="M382" s="187" t="s">
        <v>1</v>
      </c>
      <c r="N382" s="188" t="s">
        <v>39</v>
      </c>
      <c r="O382" s="77"/>
      <c r="P382" s="189">
        <f>O382*H382</f>
        <v>0</v>
      </c>
      <c r="Q382" s="189">
        <v>0</v>
      </c>
      <c r="R382" s="189">
        <f>Q382*H382</f>
        <v>0</v>
      </c>
      <c r="S382" s="189">
        <v>0</v>
      </c>
      <c r="T382" s="19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91" t="s">
        <v>173</v>
      </c>
      <c r="AT382" s="191" t="s">
        <v>168</v>
      </c>
      <c r="AU382" s="191" t="s">
        <v>82</v>
      </c>
      <c r="AY382" s="19" t="s">
        <v>166</v>
      </c>
      <c r="BE382" s="192">
        <f>IF(N382="základní",J382,0)</f>
        <v>0</v>
      </c>
      <c r="BF382" s="192">
        <f>IF(N382="snížená",J382,0)</f>
        <v>0</v>
      </c>
      <c r="BG382" s="192">
        <f>IF(N382="zákl. přenesená",J382,0)</f>
        <v>0</v>
      </c>
      <c r="BH382" s="192">
        <f>IF(N382="sníž. přenesená",J382,0)</f>
        <v>0</v>
      </c>
      <c r="BI382" s="192">
        <f>IF(N382="nulová",J382,0)</f>
        <v>0</v>
      </c>
      <c r="BJ382" s="19" t="s">
        <v>80</v>
      </c>
      <c r="BK382" s="192">
        <f>ROUND(I382*H382,2)</f>
        <v>0</v>
      </c>
      <c r="BL382" s="19" t="s">
        <v>173</v>
      </c>
      <c r="BM382" s="191" t="s">
        <v>592</v>
      </c>
    </row>
    <row r="383" s="13" customFormat="1">
      <c r="A383" s="13"/>
      <c r="B383" s="193"/>
      <c r="C383" s="13"/>
      <c r="D383" s="194" t="s">
        <v>175</v>
      </c>
      <c r="E383" s="195" t="s">
        <v>1</v>
      </c>
      <c r="F383" s="196" t="s">
        <v>587</v>
      </c>
      <c r="G383" s="13"/>
      <c r="H383" s="195" t="s">
        <v>1</v>
      </c>
      <c r="I383" s="197"/>
      <c r="J383" s="13"/>
      <c r="K383" s="13"/>
      <c r="L383" s="193"/>
      <c r="M383" s="198"/>
      <c r="N383" s="199"/>
      <c r="O383" s="199"/>
      <c r="P383" s="199"/>
      <c r="Q383" s="199"/>
      <c r="R383" s="199"/>
      <c r="S383" s="199"/>
      <c r="T383" s="20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5" t="s">
        <v>175</v>
      </c>
      <c r="AU383" s="195" t="s">
        <v>82</v>
      </c>
      <c r="AV383" s="13" t="s">
        <v>80</v>
      </c>
      <c r="AW383" s="13" t="s">
        <v>30</v>
      </c>
      <c r="AX383" s="13" t="s">
        <v>74</v>
      </c>
      <c r="AY383" s="195" t="s">
        <v>166</v>
      </c>
    </row>
    <row r="384" s="14" customFormat="1">
      <c r="A384" s="14"/>
      <c r="B384" s="201"/>
      <c r="C384" s="14"/>
      <c r="D384" s="194" t="s">
        <v>175</v>
      </c>
      <c r="E384" s="202" t="s">
        <v>1</v>
      </c>
      <c r="F384" s="203" t="s">
        <v>593</v>
      </c>
      <c r="G384" s="14"/>
      <c r="H384" s="204">
        <v>13.038</v>
      </c>
      <c r="I384" s="205"/>
      <c r="J384" s="14"/>
      <c r="K384" s="14"/>
      <c r="L384" s="201"/>
      <c r="M384" s="206"/>
      <c r="N384" s="207"/>
      <c r="O384" s="207"/>
      <c r="P384" s="207"/>
      <c r="Q384" s="207"/>
      <c r="R384" s="207"/>
      <c r="S384" s="207"/>
      <c r="T384" s="20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02" t="s">
        <v>175</v>
      </c>
      <c r="AU384" s="202" t="s">
        <v>82</v>
      </c>
      <c r="AV384" s="14" t="s">
        <v>82</v>
      </c>
      <c r="AW384" s="14" t="s">
        <v>30</v>
      </c>
      <c r="AX384" s="14" t="s">
        <v>80</v>
      </c>
      <c r="AY384" s="202" t="s">
        <v>166</v>
      </c>
    </row>
    <row r="385" s="2" customFormat="1" ht="24.15" customHeight="1">
      <c r="A385" s="38"/>
      <c r="B385" s="179"/>
      <c r="C385" s="180" t="s">
        <v>594</v>
      </c>
      <c r="D385" s="180" t="s">
        <v>168</v>
      </c>
      <c r="E385" s="181" t="s">
        <v>595</v>
      </c>
      <c r="F385" s="182" t="s">
        <v>596</v>
      </c>
      <c r="G385" s="183" t="s">
        <v>391</v>
      </c>
      <c r="H385" s="184">
        <v>10.560000000000001</v>
      </c>
      <c r="I385" s="185"/>
      <c r="J385" s="186">
        <f>ROUND(I385*H385,2)</f>
        <v>0</v>
      </c>
      <c r="K385" s="182" t="s">
        <v>172</v>
      </c>
      <c r="L385" s="39"/>
      <c r="M385" s="187" t="s">
        <v>1</v>
      </c>
      <c r="N385" s="188" t="s">
        <v>39</v>
      </c>
      <c r="O385" s="77"/>
      <c r="P385" s="189">
        <f>O385*H385</f>
        <v>0</v>
      </c>
      <c r="Q385" s="189">
        <v>0</v>
      </c>
      <c r="R385" s="189">
        <f>Q385*H385</f>
        <v>0</v>
      </c>
      <c r="S385" s="189">
        <v>0</v>
      </c>
      <c r="T385" s="190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91" t="s">
        <v>173</v>
      </c>
      <c r="AT385" s="191" t="s">
        <v>168</v>
      </c>
      <c r="AU385" s="191" t="s">
        <v>82</v>
      </c>
      <c r="AY385" s="19" t="s">
        <v>166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9" t="s">
        <v>80</v>
      </c>
      <c r="BK385" s="192">
        <f>ROUND(I385*H385,2)</f>
        <v>0</v>
      </c>
      <c r="BL385" s="19" t="s">
        <v>173</v>
      </c>
      <c r="BM385" s="191" t="s">
        <v>597</v>
      </c>
    </row>
    <row r="386" s="14" customFormat="1">
      <c r="A386" s="14"/>
      <c r="B386" s="201"/>
      <c r="C386" s="14"/>
      <c r="D386" s="194" t="s">
        <v>175</v>
      </c>
      <c r="E386" s="202" t="s">
        <v>1</v>
      </c>
      <c r="F386" s="203" t="s">
        <v>598</v>
      </c>
      <c r="G386" s="14"/>
      <c r="H386" s="204">
        <v>10.560000000000001</v>
      </c>
      <c r="I386" s="205"/>
      <c r="J386" s="14"/>
      <c r="K386" s="14"/>
      <c r="L386" s="201"/>
      <c r="M386" s="206"/>
      <c r="N386" s="207"/>
      <c r="O386" s="207"/>
      <c r="P386" s="207"/>
      <c r="Q386" s="207"/>
      <c r="R386" s="207"/>
      <c r="S386" s="207"/>
      <c r="T386" s="20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02" t="s">
        <v>175</v>
      </c>
      <c r="AU386" s="202" t="s">
        <v>82</v>
      </c>
      <c r="AV386" s="14" t="s">
        <v>82</v>
      </c>
      <c r="AW386" s="14" t="s">
        <v>30</v>
      </c>
      <c r="AX386" s="14" t="s">
        <v>80</v>
      </c>
      <c r="AY386" s="202" t="s">
        <v>166</v>
      </c>
    </row>
    <row r="387" s="2" customFormat="1" ht="21.75" customHeight="1">
      <c r="A387" s="38"/>
      <c r="B387" s="179"/>
      <c r="C387" s="180" t="s">
        <v>599</v>
      </c>
      <c r="D387" s="180" t="s">
        <v>168</v>
      </c>
      <c r="E387" s="181" t="s">
        <v>600</v>
      </c>
      <c r="F387" s="182" t="s">
        <v>601</v>
      </c>
      <c r="G387" s="183" t="s">
        <v>189</v>
      </c>
      <c r="H387" s="184">
        <v>3.5910000000000002</v>
      </c>
      <c r="I387" s="185"/>
      <c r="J387" s="186">
        <f>ROUND(I387*H387,2)</f>
        <v>0</v>
      </c>
      <c r="K387" s="182" t="s">
        <v>172</v>
      </c>
      <c r="L387" s="39"/>
      <c r="M387" s="187" t="s">
        <v>1</v>
      </c>
      <c r="N387" s="188" t="s">
        <v>39</v>
      </c>
      <c r="O387" s="77"/>
      <c r="P387" s="189">
        <f>O387*H387</f>
        <v>0</v>
      </c>
      <c r="Q387" s="189">
        <v>1.80972</v>
      </c>
      <c r="R387" s="189">
        <f>Q387*H387</f>
        <v>6.4987045200000004</v>
      </c>
      <c r="S387" s="189">
        <v>0</v>
      </c>
      <c r="T387" s="190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91" t="s">
        <v>173</v>
      </c>
      <c r="AT387" s="191" t="s">
        <v>168</v>
      </c>
      <c r="AU387" s="191" t="s">
        <v>82</v>
      </c>
      <c r="AY387" s="19" t="s">
        <v>166</v>
      </c>
      <c r="BE387" s="192">
        <f>IF(N387="základní",J387,0)</f>
        <v>0</v>
      </c>
      <c r="BF387" s="192">
        <f>IF(N387="snížená",J387,0)</f>
        <v>0</v>
      </c>
      <c r="BG387" s="192">
        <f>IF(N387="zákl. přenesená",J387,0)</f>
        <v>0</v>
      </c>
      <c r="BH387" s="192">
        <f>IF(N387="sníž. přenesená",J387,0)</f>
        <v>0</v>
      </c>
      <c r="BI387" s="192">
        <f>IF(N387="nulová",J387,0)</f>
        <v>0</v>
      </c>
      <c r="BJ387" s="19" t="s">
        <v>80</v>
      </c>
      <c r="BK387" s="192">
        <f>ROUND(I387*H387,2)</f>
        <v>0</v>
      </c>
      <c r="BL387" s="19" t="s">
        <v>173</v>
      </c>
      <c r="BM387" s="191" t="s">
        <v>602</v>
      </c>
    </row>
    <row r="388" s="13" customFormat="1">
      <c r="A388" s="13"/>
      <c r="B388" s="193"/>
      <c r="C388" s="13"/>
      <c r="D388" s="194" t="s">
        <v>175</v>
      </c>
      <c r="E388" s="195" t="s">
        <v>1</v>
      </c>
      <c r="F388" s="196" t="s">
        <v>603</v>
      </c>
      <c r="G388" s="13"/>
      <c r="H388" s="195" t="s">
        <v>1</v>
      </c>
      <c r="I388" s="197"/>
      <c r="J388" s="13"/>
      <c r="K388" s="13"/>
      <c r="L388" s="193"/>
      <c r="M388" s="198"/>
      <c r="N388" s="199"/>
      <c r="O388" s="199"/>
      <c r="P388" s="199"/>
      <c r="Q388" s="199"/>
      <c r="R388" s="199"/>
      <c r="S388" s="199"/>
      <c r="T388" s="20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5" t="s">
        <v>175</v>
      </c>
      <c r="AU388" s="195" t="s">
        <v>82</v>
      </c>
      <c r="AV388" s="13" t="s">
        <v>80</v>
      </c>
      <c r="AW388" s="13" t="s">
        <v>30</v>
      </c>
      <c r="AX388" s="13" t="s">
        <v>74</v>
      </c>
      <c r="AY388" s="195" t="s">
        <v>166</v>
      </c>
    </row>
    <row r="389" s="14" customFormat="1">
      <c r="A389" s="14"/>
      <c r="B389" s="201"/>
      <c r="C389" s="14"/>
      <c r="D389" s="194" t="s">
        <v>175</v>
      </c>
      <c r="E389" s="202" t="s">
        <v>1</v>
      </c>
      <c r="F389" s="203" t="s">
        <v>604</v>
      </c>
      <c r="G389" s="14"/>
      <c r="H389" s="204">
        <v>3.5910000000000002</v>
      </c>
      <c r="I389" s="205"/>
      <c r="J389" s="14"/>
      <c r="K389" s="14"/>
      <c r="L389" s="201"/>
      <c r="M389" s="206"/>
      <c r="N389" s="207"/>
      <c r="O389" s="207"/>
      <c r="P389" s="207"/>
      <c r="Q389" s="207"/>
      <c r="R389" s="207"/>
      <c r="S389" s="207"/>
      <c r="T389" s="20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2" t="s">
        <v>175</v>
      </c>
      <c r="AU389" s="202" t="s">
        <v>82</v>
      </c>
      <c r="AV389" s="14" t="s">
        <v>82</v>
      </c>
      <c r="AW389" s="14" t="s">
        <v>30</v>
      </c>
      <c r="AX389" s="14" t="s">
        <v>80</v>
      </c>
      <c r="AY389" s="202" t="s">
        <v>166</v>
      </c>
    </row>
    <row r="390" s="2" customFormat="1" ht="24.15" customHeight="1">
      <c r="A390" s="38"/>
      <c r="B390" s="179"/>
      <c r="C390" s="180" t="s">
        <v>605</v>
      </c>
      <c r="D390" s="180" t="s">
        <v>168</v>
      </c>
      <c r="E390" s="181" t="s">
        <v>606</v>
      </c>
      <c r="F390" s="182" t="s">
        <v>607</v>
      </c>
      <c r="G390" s="183" t="s">
        <v>171</v>
      </c>
      <c r="H390" s="184">
        <v>33.317</v>
      </c>
      <c r="I390" s="185"/>
      <c r="J390" s="186">
        <f>ROUND(I390*H390,2)</f>
        <v>0</v>
      </c>
      <c r="K390" s="182" t="s">
        <v>172</v>
      </c>
      <c r="L390" s="39"/>
      <c r="M390" s="187" t="s">
        <v>1</v>
      </c>
      <c r="N390" s="188" t="s">
        <v>39</v>
      </c>
      <c r="O390" s="77"/>
      <c r="P390" s="189">
        <f>O390*H390</f>
        <v>0</v>
      </c>
      <c r="Q390" s="189">
        <v>0.17119999999999999</v>
      </c>
      <c r="R390" s="189">
        <f>Q390*H390</f>
        <v>5.7038703999999996</v>
      </c>
      <c r="S390" s="189">
        <v>0</v>
      </c>
      <c r="T390" s="19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91" t="s">
        <v>173</v>
      </c>
      <c r="AT390" s="191" t="s">
        <v>168</v>
      </c>
      <c r="AU390" s="191" t="s">
        <v>82</v>
      </c>
      <c r="AY390" s="19" t="s">
        <v>166</v>
      </c>
      <c r="BE390" s="192">
        <f>IF(N390="základní",J390,0)</f>
        <v>0</v>
      </c>
      <c r="BF390" s="192">
        <f>IF(N390="snížená",J390,0)</f>
        <v>0</v>
      </c>
      <c r="BG390" s="192">
        <f>IF(N390="zákl. přenesená",J390,0)</f>
        <v>0</v>
      </c>
      <c r="BH390" s="192">
        <f>IF(N390="sníž. přenesená",J390,0)</f>
        <v>0</v>
      </c>
      <c r="BI390" s="192">
        <f>IF(N390="nulová",J390,0)</f>
        <v>0</v>
      </c>
      <c r="BJ390" s="19" t="s">
        <v>80</v>
      </c>
      <c r="BK390" s="192">
        <f>ROUND(I390*H390,2)</f>
        <v>0</v>
      </c>
      <c r="BL390" s="19" t="s">
        <v>173</v>
      </c>
      <c r="BM390" s="191" t="s">
        <v>608</v>
      </c>
    </row>
    <row r="391" s="14" customFormat="1">
      <c r="A391" s="14"/>
      <c r="B391" s="201"/>
      <c r="C391" s="14"/>
      <c r="D391" s="194" t="s">
        <v>175</v>
      </c>
      <c r="E391" s="202" t="s">
        <v>1</v>
      </c>
      <c r="F391" s="203" t="s">
        <v>609</v>
      </c>
      <c r="G391" s="14"/>
      <c r="H391" s="204">
        <v>33.317</v>
      </c>
      <c r="I391" s="205"/>
      <c r="J391" s="14"/>
      <c r="K391" s="14"/>
      <c r="L391" s="201"/>
      <c r="M391" s="206"/>
      <c r="N391" s="207"/>
      <c r="O391" s="207"/>
      <c r="P391" s="207"/>
      <c r="Q391" s="207"/>
      <c r="R391" s="207"/>
      <c r="S391" s="207"/>
      <c r="T391" s="20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2" t="s">
        <v>175</v>
      </c>
      <c r="AU391" s="202" t="s">
        <v>82</v>
      </c>
      <c r="AV391" s="14" t="s">
        <v>82</v>
      </c>
      <c r="AW391" s="14" t="s">
        <v>30</v>
      </c>
      <c r="AX391" s="14" t="s">
        <v>80</v>
      </c>
      <c r="AY391" s="202" t="s">
        <v>166</v>
      </c>
    </row>
    <row r="392" s="2" customFormat="1" ht="24.15" customHeight="1">
      <c r="A392" s="38"/>
      <c r="B392" s="179"/>
      <c r="C392" s="180" t="s">
        <v>610</v>
      </c>
      <c r="D392" s="180" t="s">
        <v>168</v>
      </c>
      <c r="E392" s="181" t="s">
        <v>611</v>
      </c>
      <c r="F392" s="182" t="s">
        <v>612</v>
      </c>
      <c r="G392" s="183" t="s">
        <v>171</v>
      </c>
      <c r="H392" s="184">
        <v>65.051000000000002</v>
      </c>
      <c r="I392" s="185"/>
      <c r="J392" s="186">
        <f>ROUND(I392*H392,2)</f>
        <v>0</v>
      </c>
      <c r="K392" s="182" t="s">
        <v>172</v>
      </c>
      <c r="L392" s="39"/>
      <c r="M392" s="187" t="s">
        <v>1</v>
      </c>
      <c r="N392" s="188" t="s">
        <v>39</v>
      </c>
      <c r="O392" s="77"/>
      <c r="P392" s="189">
        <f>O392*H392</f>
        <v>0</v>
      </c>
      <c r="Q392" s="189">
        <v>0.26905000000000001</v>
      </c>
      <c r="R392" s="189">
        <f>Q392*H392</f>
        <v>17.50197155</v>
      </c>
      <c r="S392" s="189">
        <v>0</v>
      </c>
      <c r="T392" s="19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91" t="s">
        <v>173</v>
      </c>
      <c r="AT392" s="191" t="s">
        <v>168</v>
      </c>
      <c r="AU392" s="191" t="s">
        <v>82</v>
      </c>
      <c r="AY392" s="19" t="s">
        <v>166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9" t="s">
        <v>80</v>
      </c>
      <c r="BK392" s="192">
        <f>ROUND(I392*H392,2)</f>
        <v>0</v>
      </c>
      <c r="BL392" s="19" t="s">
        <v>173</v>
      </c>
      <c r="BM392" s="191" t="s">
        <v>613</v>
      </c>
    </row>
    <row r="393" s="14" customFormat="1">
      <c r="A393" s="14"/>
      <c r="B393" s="201"/>
      <c r="C393" s="14"/>
      <c r="D393" s="194" t="s">
        <v>175</v>
      </c>
      <c r="E393" s="202" t="s">
        <v>1</v>
      </c>
      <c r="F393" s="203" t="s">
        <v>614</v>
      </c>
      <c r="G393" s="14"/>
      <c r="H393" s="204">
        <v>65.051000000000002</v>
      </c>
      <c r="I393" s="205"/>
      <c r="J393" s="14"/>
      <c r="K393" s="14"/>
      <c r="L393" s="201"/>
      <c r="M393" s="206"/>
      <c r="N393" s="207"/>
      <c r="O393" s="207"/>
      <c r="P393" s="207"/>
      <c r="Q393" s="207"/>
      <c r="R393" s="207"/>
      <c r="S393" s="207"/>
      <c r="T393" s="20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2" t="s">
        <v>175</v>
      </c>
      <c r="AU393" s="202" t="s">
        <v>82</v>
      </c>
      <c r="AV393" s="14" t="s">
        <v>82</v>
      </c>
      <c r="AW393" s="14" t="s">
        <v>30</v>
      </c>
      <c r="AX393" s="14" t="s">
        <v>80</v>
      </c>
      <c r="AY393" s="202" t="s">
        <v>166</v>
      </c>
    </row>
    <row r="394" s="2" customFormat="1" ht="24.15" customHeight="1">
      <c r="A394" s="38"/>
      <c r="B394" s="179"/>
      <c r="C394" s="180" t="s">
        <v>615</v>
      </c>
      <c r="D394" s="180" t="s">
        <v>168</v>
      </c>
      <c r="E394" s="181" t="s">
        <v>616</v>
      </c>
      <c r="F394" s="182" t="s">
        <v>617</v>
      </c>
      <c r="G394" s="183" t="s">
        <v>171</v>
      </c>
      <c r="H394" s="184">
        <v>52.195999999999998</v>
      </c>
      <c r="I394" s="185"/>
      <c r="J394" s="186">
        <f>ROUND(I394*H394,2)</f>
        <v>0</v>
      </c>
      <c r="K394" s="182" t="s">
        <v>172</v>
      </c>
      <c r="L394" s="39"/>
      <c r="M394" s="187" t="s">
        <v>1</v>
      </c>
      <c r="N394" s="188" t="s">
        <v>39</v>
      </c>
      <c r="O394" s="77"/>
      <c r="P394" s="189">
        <f>O394*H394</f>
        <v>0</v>
      </c>
      <c r="Q394" s="189">
        <v>0.30131000000000002</v>
      </c>
      <c r="R394" s="189">
        <f>Q394*H394</f>
        <v>15.727176760000001</v>
      </c>
      <c r="S394" s="189">
        <v>0</v>
      </c>
      <c r="T394" s="19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91" t="s">
        <v>173</v>
      </c>
      <c r="AT394" s="191" t="s">
        <v>168</v>
      </c>
      <c r="AU394" s="191" t="s">
        <v>82</v>
      </c>
      <c r="AY394" s="19" t="s">
        <v>166</v>
      </c>
      <c r="BE394" s="192">
        <f>IF(N394="základní",J394,0)</f>
        <v>0</v>
      </c>
      <c r="BF394" s="192">
        <f>IF(N394="snížená",J394,0)</f>
        <v>0</v>
      </c>
      <c r="BG394" s="192">
        <f>IF(N394="zákl. přenesená",J394,0)</f>
        <v>0</v>
      </c>
      <c r="BH394" s="192">
        <f>IF(N394="sníž. přenesená",J394,0)</f>
        <v>0</v>
      </c>
      <c r="BI394" s="192">
        <f>IF(N394="nulová",J394,0)</f>
        <v>0</v>
      </c>
      <c r="BJ394" s="19" t="s">
        <v>80</v>
      </c>
      <c r="BK394" s="192">
        <f>ROUND(I394*H394,2)</f>
        <v>0</v>
      </c>
      <c r="BL394" s="19" t="s">
        <v>173</v>
      </c>
      <c r="BM394" s="191" t="s">
        <v>618</v>
      </c>
    </row>
    <row r="395" s="14" customFormat="1">
      <c r="A395" s="14"/>
      <c r="B395" s="201"/>
      <c r="C395" s="14"/>
      <c r="D395" s="194" t="s">
        <v>175</v>
      </c>
      <c r="E395" s="202" t="s">
        <v>1</v>
      </c>
      <c r="F395" s="203" t="s">
        <v>619</v>
      </c>
      <c r="G395" s="14"/>
      <c r="H395" s="204">
        <v>52.195999999999998</v>
      </c>
      <c r="I395" s="205"/>
      <c r="J395" s="14"/>
      <c r="K395" s="14"/>
      <c r="L395" s="201"/>
      <c r="M395" s="206"/>
      <c r="N395" s="207"/>
      <c r="O395" s="207"/>
      <c r="P395" s="207"/>
      <c r="Q395" s="207"/>
      <c r="R395" s="207"/>
      <c r="S395" s="207"/>
      <c r="T395" s="20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02" t="s">
        <v>175</v>
      </c>
      <c r="AU395" s="202" t="s">
        <v>82</v>
      </c>
      <c r="AV395" s="14" t="s">
        <v>82</v>
      </c>
      <c r="AW395" s="14" t="s">
        <v>30</v>
      </c>
      <c r="AX395" s="14" t="s">
        <v>80</v>
      </c>
      <c r="AY395" s="202" t="s">
        <v>166</v>
      </c>
    </row>
    <row r="396" s="2" customFormat="1" ht="16.5" customHeight="1">
      <c r="A396" s="38"/>
      <c r="B396" s="179"/>
      <c r="C396" s="180" t="s">
        <v>620</v>
      </c>
      <c r="D396" s="180" t="s">
        <v>168</v>
      </c>
      <c r="E396" s="181" t="s">
        <v>621</v>
      </c>
      <c r="F396" s="182" t="s">
        <v>622</v>
      </c>
      <c r="G396" s="183" t="s">
        <v>243</v>
      </c>
      <c r="H396" s="184">
        <v>1.6080000000000001</v>
      </c>
      <c r="I396" s="185"/>
      <c r="J396" s="186">
        <f>ROUND(I396*H396,2)</f>
        <v>0</v>
      </c>
      <c r="K396" s="182" t="s">
        <v>172</v>
      </c>
      <c r="L396" s="39"/>
      <c r="M396" s="187" t="s">
        <v>1</v>
      </c>
      <c r="N396" s="188" t="s">
        <v>39</v>
      </c>
      <c r="O396" s="77"/>
      <c r="P396" s="189">
        <f>O396*H396</f>
        <v>0</v>
      </c>
      <c r="Q396" s="189">
        <v>1.04922</v>
      </c>
      <c r="R396" s="189">
        <f>Q396*H396</f>
        <v>1.6871457600000002</v>
      </c>
      <c r="S396" s="189">
        <v>0</v>
      </c>
      <c r="T396" s="190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91" t="s">
        <v>173</v>
      </c>
      <c r="AT396" s="191" t="s">
        <v>168</v>
      </c>
      <c r="AU396" s="191" t="s">
        <v>82</v>
      </c>
      <c r="AY396" s="19" t="s">
        <v>166</v>
      </c>
      <c r="BE396" s="192">
        <f>IF(N396="základní",J396,0)</f>
        <v>0</v>
      </c>
      <c r="BF396" s="192">
        <f>IF(N396="snížená",J396,0)</f>
        <v>0</v>
      </c>
      <c r="BG396" s="192">
        <f>IF(N396="zákl. přenesená",J396,0)</f>
        <v>0</v>
      </c>
      <c r="BH396" s="192">
        <f>IF(N396="sníž. přenesená",J396,0)</f>
        <v>0</v>
      </c>
      <c r="BI396" s="192">
        <f>IF(N396="nulová",J396,0)</f>
        <v>0</v>
      </c>
      <c r="BJ396" s="19" t="s">
        <v>80</v>
      </c>
      <c r="BK396" s="192">
        <f>ROUND(I396*H396,2)</f>
        <v>0</v>
      </c>
      <c r="BL396" s="19" t="s">
        <v>173</v>
      </c>
      <c r="BM396" s="191" t="s">
        <v>623</v>
      </c>
    </row>
    <row r="397" s="13" customFormat="1">
      <c r="A397" s="13"/>
      <c r="B397" s="193"/>
      <c r="C397" s="13"/>
      <c r="D397" s="194" t="s">
        <v>175</v>
      </c>
      <c r="E397" s="195" t="s">
        <v>1</v>
      </c>
      <c r="F397" s="196" t="s">
        <v>624</v>
      </c>
      <c r="G397" s="13"/>
      <c r="H397" s="195" t="s">
        <v>1</v>
      </c>
      <c r="I397" s="197"/>
      <c r="J397" s="13"/>
      <c r="K397" s="13"/>
      <c r="L397" s="193"/>
      <c r="M397" s="198"/>
      <c r="N397" s="199"/>
      <c r="O397" s="199"/>
      <c r="P397" s="199"/>
      <c r="Q397" s="199"/>
      <c r="R397" s="199"/>
      <c r="S397" s="199"/>
      <c r="T397" s="20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5" t="s">
        <v>175</v>
      </c>
      <c r="AU397" s="195" t="s">
        <v>82</v>
      </c>
      <c r="AV397" s="13" t="s">
        <v>80</v>
      </c>
      <c r="AW397" s="13" t="s">
        <v>30</v>
      </c>
      <c r="AX397" s="13" t="s">
        <v>74</v>
      </c>
      <c r="AY397" s="195" t="s">
        <v>166</v>
      </c>
    </row>
    <row r="398" s="14" customFormat="1">
      <c r="A398" s="14"/>
      <c r="B398" s="201"/>
      <c r="C398" s="14"/>
      <c r="D398" s="194" t="s">
        <v>175</v>
      </c>
      <c r="E398" s="202" t="s">
        <v>1</v>
      </c>
      <c r="F398" s="203" t="s">
        <v>625</v>
      </c>
      <c r="G398" s="14"/>
      <c r="H398" s="204">
        <v>1.6080000000000001</v>
      </c>
      <c r="I398" s="205"/>
      <c r="J398" s="14"/>
      <c r="K398" s="14"/>
      <c r="L398" s="201"/>
      <c r="M398" s="206"/>
      <c r="N398" s="207"/>
      <c r="O398" s="207"/>
      <c r="P398" s="207"/>
      <c r="Q398" s="207"/>
      <c r="R398" s="207"/>
      <c r="S398" s="207"/>
      <c r="T398" s="20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02" t="s">
        <v>175</v>
      </c>
      <c r="AU398" s="202" t="s">
        <v>82</v>
      </c>
      <c r="AV398" s="14" t="s">
        <v>82</v>
      </c>
      <c r="AW398" s="14" t="s">
        <v>30</v>
      </c>
      <c r="AX398" s="14" t="s">
        <v>80</v>
      </c>
      <c r="AY398" s="202" t="s">
        <v>166</v>
      </c>
    </row>
    <row r="399" s="2" customFormat="1" ht="21.75" customHeight="1">
      <c r="A399" s="38"/>
      <c r="B399" s="179"/>
      <c r="C399" s="180" t="s">
        <v>626</v>
      </c>
      <c r="D399" s="180" t="s">
        <v>168</v>
      </c>
      <c r="E399" s="181" t="s">
        <v>627</v>
      </c>
      <c r="F399" s="182" t="s">
        <v>628</v>
      </c>
      <c r="G399" s="183" t="s">
        <v>282</v>
      </c>
      <c r="H399" s="184">
        <v>4</v>
      </c>
      <c r="I399" s="185"/>
      <c r="J399" s="186">
        <f>ROUND(I399*H399,2)</f>
        <v>0</v>
      </c>
      <c r="K399" s="182" t="s">
        <v>172</v>
      </c>
      <c r="L399" s="39"/>
      <c r="M399" s="187" t="s">
        <v>1</v>
      </c>
      <c r="N399" s="188" t="s">
        <v>39</v>
      </c>
      <c r="O399" s="77"/>
      <c r="P399" s="189">
        <f>O399*H399</f>
        <v>0</v>
      </c>
      <c r="Q399" s="189">
        <v>0.036549999999999999</v>
      </c>
      <c r="R399" s="189">
        <f>Q399*H399</f>
        <v>0.1462</v>
      </c>
      <c r="S399" s="189">
        <v>0</v>
      </c>
      <c r="T399" s="190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91" t="s">
        <v>173</v>
      </c>
      <c r="AT399" s="191" t="s">
        <v>168</v>
      </c>
      <c r="AU399" s="191" t="s">
        <v>82</v>
      </c>
      <c r="AY399" s="19" t="s">
        <v>166</v>
      </c>
      <c r="BE399" s="192">
        <f>IF(N399="základní",J399,0)</f>
        <v>0</v>
      </c>
      <c r="BF399" s="192">
        <f>IF(N399="snížená",J399,0)</f>
        <v>0</v>
      </c>
      <c r="BG399" s="192">
        <f>IF(N399="zákl. přenesená",J399,0)</f>
        <v>0</v>
      </c>
      <c r="BH399" s="192">
        <f>IF(N399="sníž. přenesená",J399,0)</f>
        <v>0</v>
      </c>
      <c r="BI399" s="192">
        <f>IF(N399="nulová",J399,0)</f>
        <v>0</v>
      </c>
      <c r="BJ399" s="19" t="s">
        <v>80</v>
      </c>
      <c r="BK399" s="192">
        <f>ROUND(I399*H399,2)</f>
        <v>0</v>
      </c>
      <c r="BL399" s="19" t="s">
        <v>173</v>
      </c>
      <c r="BM399" s="191" t="s">
        <v>629</v>
      </c>
    </row>
    <row r="400" s="13" customFormat="1">
      <c r="A400" s="13"/>
      <c r="B400" s="193"/>
      <c r="C400" s="13"/>
      <c r="D400" s="194" t="s">
        <v>175</v>
      </c>
      <c r="E400" s="195" t="s">
        <v>1</v>
      </c>
      <c r="F400" s="196" t="s">
        <v>630</v>
      </c>
      <c r="G400" s="13"/>
      <c r="H400" s="195" t="s">
        <v>1</v>
      </c>
      <c r="I400" s="197"/>
      <c r="J400" s="13"/>
      <c r="K400" s="13"/>
      <c r="L400" s="193"/>
      <c r="M400" s="198"/>
      <c r="N400" s="199"/>
      <c r="O400" s="199"/>
      <c r="P400" s="199"/>
      <c r="Q400" s="199"/>
      <c r="R400" s="199"/>
      <c r="S400" s="199"/>
      <c r="T400" s="20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5" t="s">
        <v>175</v>
      </c>
      <c r="AU400" s="195" t="s">
        <v>82</v>
      </c>
      <c r="AV400" s="13" t="s">
        <v>80</v>
      </c>
      <c r="AW400" s="13" t="s">
        <v>30</v>
      </c>
      <c r="AX400" s="13" t="s">
        <v>74</v>
      </c>
      <c r="AY400" s="195" t="s">
        <v>166</v>
      </c>
    </row>
    <row r="401" s="14" customFormat="1">
      <c r="A401" s="14"/>
      <c r="B401" s="201"/>
      <c r="C401" s="14"/>
      <c r="D401" s="194" t="s">
        <v>175</v>
      </c>
      <c r="E401" s="202" t="s">
        <v>1</v>
      </c>
      <c r="F401" s="203" t="s">
        <v>173</v>
      </c>
      <c r="G401" s="14"/>
      <c r="H401" s="204">
        <v>4</v>
      </c>
      <c r="I401" s="205"/>
      <c r="J401" s="14"/>
      <c r="K401" s="14"/>
      <c r="L401" s="201"/>
      <c r="M401" s="206"/>
      <c r="N401" s="207"/>
      <c r="O401" s="207"/>
      <c r="P401" s="207"/>
      <c r="Q401" s="207"/>
      <c r="R401" s="207"/>
      <c r="S401" s="207"/>
      <c r="T401" s="20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02" t="s">
        <v>175</v>
      </c>
      <c r="AU401" s="202" t="s">
        <v>82</v>
      </c>
      <c r="AV401" s="14" t="s">
        <v>82</v>
      </c>
      <c r="AW401" s="14" t="s">
        <v>30</v>
      </c>
      <c r="AX401" s="14" t="s">
        <v>80</v>
      </c>
      <c r="AY401" s="202" t="s">
        <v>166</v>
      </c>
    </row>
    <row r="402" s="2" customFormat="1" ht="21.75" customHeight="1">
      <c r="A402" s="38"/>
      <c r="B402" s="179"/>
      <c r="C402" s="180" t="s">
        <v>631</v>
      </c>
      <c r="D402" s="180" t="s">
        <v>168</v>
      </c>
      <c r="E402" s="181" t="s">
        <v>632</v>
      </c>
      <c r="F402" s="182" t="s">
        <v>633</v>
      </c>
      <c r="G402" s="183" t="s">
        <v>282</v>
      </c>
      <c r="H402" s="184">
        <v>6</v>
      </c>
      <c r="I402" s="185"/>
      <c r="J402" s="186">
        <f>ROUND(I402*H402,2)</f>
        <v>0</v>
      </c>
      <c r="K402" s="182" t="s">
        <v>172</v>
      </c>
      <c r="L402" s="39"/>
      <c r="M402" s="187" t="s">
        <v>1</v>
      </c>
      <c r="N402" s="188" t="s">
        <v>39</v>
      </c>
      <c r="O402" s="77"/>
      <c r="P402" s="189">
        <f>O402*H402</f>
        <v>0</v>
      </c>
      <c r="Q402" s="189">
        <v>0.04555</v>
      </c>
      <c r="R402" s="189">
        <f>Q402*H402</f>
        <v>0.27329999999999999</v>
      </c>
      <c r="S402" s="189">
        <v>0</v>
      </c>
      <c r="T402" s="190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191" t="s">
        <v>173</v>
      </c>
      <c r="AT402" s="191" t="s">
        <v>168</v>
      </c>
      <c r="AU402" s="191" t="s">
        <v>82</v>
      </c>
      <c r="AY402" s="19" t="s">
        <v>166</v>
      </c>
      <c r="BE402" s="192">
        <f>IF(N402="základní",J402,0)</f>
        <v>0</v>
      </c>
      <c r="BF402" s="192">
        <f>IF(N402="snížená",J402,0)</f>
        <v>0</v>
      </c>
      <c r="BG402" s="192">
        <f>IF(N402="zákl. přenesená",J402,0)</f>
        <v>0</v>
      </c>
      <c r="BH402" s="192">
        <f>IF(N402="sníž. přenesená",J402,0)</f>
        <v>0</v>
      </c>
      <c r="BI402" s="192">
        <f>IF(N402="nulová",J402,0)</f>
        <v>0</v>
      </c>
      <c r="BJ402" s="19" t="s">
        <v>80</v>
      </c>
      <c r="BK402" s="192">
        <f>ROUND(I402*H402,2)</f>
        <v>0</v>
      </c>
      <c r="BL402" s="19" t="s">
        <v>173</v>
      </c>
      <c r="BM402" s="191" t="s">
        <v>634</v>
      </c>
    </row>
    <row r="403" s="13" customFormat="1">
      <c r="A403" s="13"/>
      <c r="B403" s="193"/>
      <c r="C403" s="13"/>
      <c r="D403" s="194" t="s">
        <v>175</v>
      </c>
      <c r="E403" s="195" t="s">
        <v>1</v>
      </c>
      <c r="F403" s="196" t="s">
        <v>635</v>
      </c>
      <c r="G403" s="13"/>
      <c r="H403" s="195" t="s">
        <v>1</v>
      </c>
      <c r="I403" s="197"/>
      <c r="J403" s="13"/>
      <c r="K403" s="13"/>
      <c r="L403" s="193"/>
      <c r="M403" s="198"/>
      <c r="N403" s="199"/>
      <c r="O403" s="199"/>
      <c r="P403" s="199"/>
      <c r="Q403" s="199"/>
      <c r="R403" s="199"/>
      <c r="S403" s="199"/>
      <c r="T403" s="20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5" t="s">
        <v>175</v>
      </c>
      <c r="AU403" s="195" t="s">
        <v>82</v>
      </c>
      <c r="AV403" s="13" t="s">
        <v>80</v>
      </c>
      <c r="AW403" s="13" t="s">
        <v>30</v>
      </c>
      <c r="AX403" s="13" t="s">
        <v>74</v>
      </c>
      <c r="AY403" s="195" t="s">
        <v>166</v>
      </c>
    </row>
    <row r="404" s="14" customFormat="1">
      <c r="A404" s="14"/>
      <c r="B404" s="201"/>
      <c r="C404" s="14"/>
      <c r="D404" s="194" t="s">
        <v>175</v>
      </c>
      <c r="E404" s="202" t="s">
        <v>1</v>
      </c>
      <c r="F404" s="203" t="s">
        <v>173</v>
      </c>
      <c r="G404" s="14"/>
      <c r="H404" s="204">
        <v>4</v>
      </c>
      <c r="I404" s="205"/>
      <c r="J404" s="14"/>
      <c r="K404" s="14"/>
      <c r="L404" s="201"/>
      <c r="M404" s="206"/>
      <c r="N404" s="207"/>
      <c r="O404" s="207"/>
      <c r="P404" s="207"/>
      <c r="Q404" s="207"/>
      <c r="R404" s="207"/>
      <c r="S404" s="207"/>
      <c r="T404" s="20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02" t="s">
        <v>175</v>
      </c>
      <c r="AU404" s="202" t="s">
        <v>82</v>
      </c>
      <c r="AV404" s="14" t="s">
        <v>82</v>
      </c>
      <c r="AW404" s="14" t="s">
        <v>30</v>
      </c>
      <c r="AX404" s="14" t="s">
        <v>74</v>
      </c>
      <c r="AY404" s="202" t="s">
        <v>166</v>
      </c>
    </row>
    <row r="405" s="13" customFormat="1">
      <c r="A405" s="13"/>
      <c r="B405" s="193"/>
      <c r="C405" s="13"/>
      <c r="D405" s="194" t="s">
        <v>175</v>
      </c>
      <c r="E405" s="195" t="s">
        <v>1</v>
      </c>
      <c r="F405" s="196" t="s">
        <v>636</v>
      </c>
      <c r="G405" s="13"/>
      <c r="H405" s="195" t="s">
        <v>1</v>
      </c>
      <c r="I405" s="197"/>
      <c r="J405" s="13"/>
      <c r="K405" s="13"/>
      <c r="L405" s="193"/>
      <c r="M405" s="198"/>
      <c r="N405" s="199"/>
      <c r="O405" s="199"/>
      <c r="P405" s="199"/>
      <c r="Q405" s="199"/>
      <c r="R405" s="199"/>
      <c r="S405" s="199"/>
      <c r="T405" s="20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5" t="s">
        <v>175</v>
      </c>
      <c r="AU405" s="195" t="s">
        <v>82</v>
      </c>
      <c r="AV405" s="13" t="s">
        <v>80</v>
      </c>
      <c r="AW405" s="13" t="s">
        <v>30</v>
      </c>
      <c r="AX405" s="13" t="s">
        <v>74</v>
      </c>
      <c r="AY405" s="195" t="s">
        <v>166</v>
      </c>
    </row>
    <row r="406" s="14" customFormat="1">
      <c r="A406" s="14"/>
      <c r="B406" s="201"/>
      <c r="C406" s="14"/>
      <c r="D406" s="194" t="s">
        <v>175</v>
      </c>
      <c r="E406" s="202" t="s">
        <v>1</v>
      </c>
      <c r="F406" s="203" t="s">
        <v>82</v>
      </c>
      <c r="G406" s="14"/>
      <c r="H406" s="204">
        <v>2</v>
      </c>
      <c r="I406" s="205"/>
      <c r="J406" s="14"/>
      <c r="K406" s="14"/>
      <c r="L406" s="201"/>
      <c r="M406" s="206"/>
      <c r="N406" s="207"/>
      <c r="O406" s="207"/>
      <c r="P406" s="207"/>
      <c r="Q406" s="207"/>
      <c r="R406" s="207"/>
      <c r="S406" s="207"/>
      <c r="T406" s="208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02" t="s">
        <v>175</v>
      </c>
      <c r="AU406" s="202" t="s">
        <v>82</v>
      </c>
      <c r="AV406" s="14" t="s">
        <v>82</v>
      </c>
      <c r="AW406" s="14" t="s">
        <v>30</v>
      </c>
      <c r="AX406" s="14" t="s">
        <v>74</v>
      </c>
      <c r="AY406" s="202" t="s">
        <v>166</v>
      </c>
    </row>
    <row r="407" s="15" customFormat="1">
      <c r="A407" s="15"/>
      <c r="B407" s="209"/>
      <c r="C407" s="15"/>
      <c r="D407" s="194" t="s">
        <v>175</v>
      </c>
      <c r="E407" s="210" t="s">
        <v>1</v>
      </c>
      <c r="F407" s="211" t="s">
        <v>180</v>
      </c>
      <c r="G407" s="15"/>
      <c r="H407" s="212">
        <v>6</v>
      </c>
      <c r="I407" s="213"/>
      <c r="J407" s="15"/>
      <c r="K407" s="15"/>
      <c r="L407" s="209"/>
      <c r="M407" s="214"/>
      <c r="N407" s="215"/>
      <c r="O407" s="215"/>
      <c r="P407" s="215"/>
      <c r="Q407" s="215"/>
      <c r="R407" s="215"/>
      <c r="S407" s="215"/>
      <c r="T407" s="216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10" t="s">
        <v>175</v>
      </c>
      <c r="AU407" s="210" t="s">
        <v>82</v>
      </c>
      <c r="AV407" s="15" t="s">
        <v>173</v>
      </c>
      <c r="AW407" s="15" t="s">
        <v>30</v>
      </c>
      <c r="AX407" s="15" t="s">
        <v>80</v>
      </c>
      <c r="AY407" s="210" t="s">
        <v>166</v>
      </c>
    </row>
    <row r="408" s="2" customFormat="1" ht="21.75" customHeight="1">
      <c r="A408" s="38"/>
      <c r="B408" s="179"/>
      <c r="C408" s="180" t="s">
        <v>637</v>
      </c>
      <c r="D408" s="180" t="s">
        <v>168</v>
      </c>
      <c r="E408" s="181" t="s">
        <v>638</v>
      </c>
      <c r="F408" s="182" t="s">
        <v>639</v>
      </c>
      <c r="G408" s="183" t="s">
        <v>282</v>
      </c>
      <c r="H408" s="184">
        <v>4</v>
      </c>
      <c r="I408" s="185"/>
      <c r="J408" s="186">
        <f>ROUND(I408*H408,2)</f>
        <v>0</v>
      </c>
      <c r="K408" s="182" t="s">
        <v>172</v>
      </c>
      <c r="L408" s="39"/>
      <c r="M408" s="187" t="s">
        <v>1</v>
      </c>
      <c r="N408" s="188" t="s">
        <v>39</v>
      </c>
      <c r="O408" s="77"/>
      <c r="P408" s="189">
        <f>O408*H408</f>
        <v>0</v>
      </c>
      <c r="Q408" s="189">
        <v>0.054550000000000001</v>
      </c>
      <c r="R408" s="189">
        <f>Q408*H408</f>
        <v>0.21820000000000001</v>
      </c>
      <c r="S408" s="189">
        <v>0</v>
      </c>
      <c r="T408" s="190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91" t="s">
        <v>173</v>
      </c>
      <c r="AT408" s="191" t="s">
        <v>168</v>
      </c>
      <c r="AU408" s="191" t="s">
        <v>82</v>
      </c>
      <c r="AY408" s="19" t="s">
        <v>166</v>
      </c>
      <c r="BE408" s="192">
        <f>IF(N408="základní",J408,0)</f>
        <v>0</v>
      </c>
      <c r="BF408" s="192">
        <f>IF(N408="snížená",J408,0)</f>
        <v>0</v>
      </c>
      <c r="BG408" s="192">
        <f>IF(N408="zákl. přenesená",J408,0)</f>
        <v>0</v>
      </c>
      <c r="BH408" s="192">
        <f>IF(N408="sníž. přenesená",J408,0)</f>
        <v>0</v>
      </c>
      <c r="BI408" s="192">
        <f>IF(N408="nulová",J408,0)</f>
        <v>0</v>
      </c>
      <c r="BJ408" s="19" t="s">
        <v>80</v>
      </c>
      <c r="BK408" s="192">
        <f>ROUND(I408*H408,2)</f>
        <v>0</v>
      </c>
      <c r="BL408" s="19" t="s">
        <v>173</v>
      </c>
      <c r="BM408" s="191" t="s">
        <v>640</v>
      </c>
    </row>
    <row r="409" s="13" customFormat="1">
      <c r="A409" s="13"/>
      <c r="B409" s="193"/>
      <c r="C409" s="13"/>
      <c r="D409" s="194" t="s">
        <v>175</v>
      </c>
      <c r="E409" s="195" t="s">
        <v>1</v>
      </c>
      <c r="F409" s="196" t="s">
        <v>641</v>
      </c>
      <c r="G409" s="13"/>
      <c r="H409" s="195" t="s">
        <v>1</v>
      </c>
      <c r="I409" s="197"/>
      <c r="J409" s="13"/>
      <c r="K409" s="13"/>
      <c r="L409" s="193"/>
      <c r="M409" s="198"/>
      <c r="N409" s="199"/>
      <c r="O409" s="199"/>
      <c r="P409" s="199"/>
      <c r="Q409" s="199"/>
      <c r="R409" s="199"/>
      <c r="S409" s="199"/>
      <c r="T409" s="20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5" t="s">
        <v>175</v>
      </c>
      <c r="AU409" s="195" t="s">
        <v>82</v>
      </c>
      <c r="AV409" s="13" t="s">
        <v>80</v>
      </c>
      <c r="AW409" s="13" t="s">
        <v>30</v>
      </c>
      <c r="AX409" s="13" t="s">
        <v>74</v>
      </c>
      <c r="AY409" s="195" t="s">
        <v>166</v>
      </c>
    </row>
    <row r="410" s="14" customFormat="1">
      <c r="A410" s="14"/>
      <c r="B410" s="201"/>
      <c r="C410" s="14"/>
      <c r="D410" s="194" t="s">
        <v>175</v>
      </c>
      <c r="E410" s="202" t="s">
        <v>1</v>
      </c>
      <c r="F410" s="203" t="s">
        <v>173</v>
      </c>
      <c r="G410" s="14"/>
      <c r="H410" s="204">
        <v>4</v>
      </c>
      <c r="I410" s="205"/>
      <c r="J410" s="14"/>
      <c r="K410" s="14"/>
      <c r="L410" s="201"/>
      <c r="M410" s="206"/>
      <c r="N410" s="207"/>
      <c r="O410" s="207"/>
      <c r="P410" s="207"/>
      <c r="Q410" s="207"/>
      <c r="R410" s="207"/>
      <c r="S410" s="207"/>
      <c r="T410" s="20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02" t="s">
        <v>175</v>
      </c>
      <c r="AU410" s="202" t="s">
        <v>82</v>
      </c>
      <c r="AV410" s="14" t="s">
        <v>82</v>
      </c>
      <c r="AW410" s="14" t="s">
        <v>30</v>
      </c>
      <c r="AX410" s="14" t="s">
        <v>80</v>
      </c>
      <c r="AY410" s="202" t="s">
        <v>166</v>
      </c>
    </row>
    <row r="411" s="2" customFormat="1" ht="21.75" customHeight="1">
      <c r="A411" s="38"/>
      <c r="B411" s="179"/>
      <c r="C411" s="180" t="s">
        <v>642</v>
      </c>
      <c r="D411" s="180" t="s">
        <v>168</v>
      </c>
      <c r="E411" s="181" t="s">
        <v>643</v>
      </c>
      <c r="F411" s="182" t="s">
        <v>644</v>
      </c>
      <c r="G411" s="183" t="s">
        <v>282</v>
      </c>
      <c r="H411" s="184">
        <v>4</v>
      </c>
      <c r="I411" s="185"/>
      <c r="J411" s="186">
        <f>ROUND(I411*H411,2)</f>
        <v>0</v>
      </c>
      <c r="K411" s="182" t="s">
        <v>172</v>
      </c>
      <c r="L411" s="39"/>
      <c r="M411" s="187" t="s">
        <v>1</v>
      </c>
      <c r="N411" s="188" t="s">
        <v>39</v>
      </c>
      <c r="O411" s="77"/>
      <c r="P411" s="189">
        <f>O411*H411</f>
        <v>0</v>
      </c>
      <c r="Q411" s="189">
        <v>0.091050000000000006</v>
      </c>
      <c r="R411" s="189">
        <f>Q411*H411</f>
        <v>0.36420000000000002</v>
      </c>
      <c r="S411" s="189">
        <v>0</v>
      </c>
      <c r="T411" s="190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91" t="s">
        <v>173</v>
      </c>
      <c r="AT411" s="191" t="s">
        <v>168</v>
      </c>
      <c r="AU411" s="191" t="s">
        <v>82</v>
      </c>
      <c r="AY411" s="19" t="s">
        <v>166</v>
      </c>
      <c r="BE411" s="192">
        <f>IF(N411="základní",J411,0)</f>
        <v>0</v>
      </c>
      <c r="BF411" s="192">
        <f>IF(N411="snížená",J411,0)</f>
        <v>0</v>
      </c>
      <c r="BG411" s="192">
        <f>IF(N411="zákl. přenesená",J411,0)</f>
        <v>0</v>
      </c>
      <c r="BH411" s="192">
        <f>IF(N411="sníž. přenesená",J411,0)</f>
        <v>0</v>
      </c>
      <c r="BI411" s="192">
        <f>IF(N411="nulová",J411,0)</f>
        <v>0</v>
      </c>
      <c r="BJ411" s="19" t="s">
        <v>80</v>
      </c>
      <c r="BK411" s="192">
        <f>ROUND(I411*H411,2)</f>
        <v>0</v>
      </c>
      <c r="BL411" s="19" t="s">
        <v>173</v>
      </c>
      <c r="BM411" s="191" t="s">
        <v>645</v>
      </c>
    </row>
    <row r="412" s="13" customFormat="1">
      <c r="A412" s="13"/>
      <c r="B412" s="193"/>
      <c r="C412" s="13"/>
      <c r="D412" s="194" t="s">
        <v>175</v>
      </c>
      <c r="E412" s="195" t="s">
        <v>1</v>
      </c>
      <c r="F412" s="196" t="s">
        <v>646</v>
      </c>
      <c r="G412" s="13"/>
      <c r="H412" s="195" t="s">
        <v>1</v>
      </c>
      <c r="I412" s="197"/>
      <c r="J412" s="13"/>
      <c r="K412" s="13"/>
      <c r="L412" s="193"/>
      <c r="M412" s="198"/>
      <c r="N412" s="199"/>
      <c r="O412" s="199"/>
      <c r="P412" s="199"/>
      <c r="Q412" s="199"/>
      <c r="R412" s="199"/>
      <c r="S412" s="199"/>
      <c r="T412" s="20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5" t="s">
        <v>175</v>
      </c>
      <c r="AU412" s="195" t="s">
        <v>82</v>
      </c>
      <c r="AV412" s="13" t="s">
        <v>80</v>
      </c>
      <c r="AW412" s="13" t="s">
        <v>30</v>
      </c>
      <c r="AX412" s="13" t="s">
        <v>74</v>
      </c>
      <c r="AY412" s="195" t="s">
        <v>166</v>
      </c>
    </row>
    <row r="413" s="14" customFormat="1">
      <c r="A413" s="14"/>
      <c r="B413" s="201"/>
      <c r="C413" s="14"/>
      <c r="D413" s="194" t="s">
        <v>175</v>
      </c>
      <c r="E413" s="202" t="s">
        <v>1</v>
      </c>
      <c r="F413" s="203" t="s">
        <v>173</v>
      </c>
      <c r="G413" s="14"/>
      <c r="H413" s="204">
        <v>4</v>
      </c>
      <c r="I413" s="205"/>
      <c r="J413" s="14"/>
      <c r="K413" s="14"/>
      <c r="L413" s="201"/>
      <c r="M413" s="206"/>
      <c r="N413" s="207"/>
      <c r="O413" s="207"/>
      <c r="P413" s="207"/>
      <c r="Q413" s="207"/>
      <c r="R413" s="207"/>
      <c r="S413" s="207"/>
      <c r="T413" s="20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02" t="s">
        <v>175</v>
      </c>
      <c r="AU413" s="202" t="s">
        <v>82</v>
      </c>
      <c r="AV413" s="14" t="s">
        <v>82</v>
      </c>
      <c r="AW413" s="14" t="s">
        <v>30</v>
      </c>
      <c r="AX413" s="14" t="s">
        <v>80</v>
      </c>
      <c r="AY413" s="202" t="s">
        <v>166</v>
      </c>
    </row>
    <row r="414" s="2" customFormat="1" ht="24.15" customHeight="1">
      <c r="A414" s="38"/>
      <c r="B414" s="179"/>
      <c r="C414" s="180" t="s">
        <v>647</v>
      </c>
      <c r="D414" s="180" t="s">
        <v>168</v>
      </c>
      <c r="E414" s="181" t="s">
        <v>648</v>
      </c>
      <c r="F414" s="182" t="s">
        <v>649</v>
      </c>
      <c r="G414" s="183" t="s">
        <v>391</v>
      </c>
      <c r="H414" s="184">
        <v>1.25</v>
      </c>
      <c r="I414" s="185"/>
      <c r="J414" s="186">
        <f>ROUND(I414*H414,2)</f>
        <v>0</v>
      </c>
      <c r="K414" s="182" t="s">
        <v>172</v>
      </c>
      <c r="L414" s="39"/>
      <c r="M414" s="187" t="s">
        <v>1</v>
      </c>
      <c r="N414" s="188" t="s">
        <v>39</v>
      </c>
      <c r="O414" s="77"/>
      <c r="P414" s="189">
        <f>O414*H414</f>
        <v>0</v>
      </c>
      <c r="Q414" s="189">
        <v>0.00019000000000000001</v>
      </c>
      <c r="R414" s="189">
        <f>Q414*H414</f>
        <v>0.00023750000000000003</v>
      </c>
      <c r="S414" s="189">
        <v>0</v>
      </c>
      <c r="T414" s="190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91" t="s">
        <v>173</v>
      </c>
      <c r="AT414" s="191" t="s">
        <v>168</v>
      </c>
      <c r="AU414" s="191" t="s">
        <v>82</v>
      </c>
      <c r="AY414" s="19" t="s">
        <v>166</v>
      </c>
      <c r="BE414" s="192">
        <f>IF(N414="základní",J414,0)</f>
        <v>0</v>
      </c>
      <c r="BF414" s="192">
        <f>IF(N414="snížená",J414,0)</f>
        <v>0</v>
      </c>
      <c r="BG414" s="192">
        <f>IF(N414="zákl. přenesená",J414,0)</f>
        <v>0</v>
      </c>
      <c r="BH414" s="192">
        <f>IF(N414="sníž. přenesená",J414,0)</f>
        <v>0</v>
      </c>
      <c r="BI414" s="192">
        <f>IF(N414="nulová",J414,0)</f>
        <v>0</v>
      </c>
      <c r="BJ414" s="19" t="s">
        <v>80</v>
      </c>
      <c r="BK414" s="192">
        <f>ROUND(I414*H414,2)</f>
        <v>0</v>
      </c>
      <c r="BL414" s="19" t="s">
        <v>173</v>
      </c>
      <c r="BM414" s="191" t="s">
        <v>650</v>
      </c>
    </row>
    <row r="415" s="13" customFormat="1">
      <c r="A415" s="13"/>
      <c r="B415" s="193"/>
      <c r="C415" s="13"/>
      <c r="D415" s="194" t="s">
        <v>175</v>
      </c>
      <c r="E415" s="195" t="s">
        <v>1</v>
      </c>
      <c r="F415" s="196" t="s">
        <v>636</v>
      </c>
      <c r="G415" s="13"/>
      <c r="H415" s="195" t="s">
        <v>1</v>
      </c>
      <c r="I415" s="197"/>
      <c r="J415" s="13"/>
      <c r="K415" s="13"/>
      <c r="L415" s="193"/>
      <c r="M415" s="198"/>
      <c r="N415" s="199"/>
      <c r="O415" s="199"/>
      <c r="P415" s="199"/>
      <c r="Q415" s="199"/>
      <c r="R415" s="199"/>
      <c r="S415" s="199"/>
      <c r="T415" s="20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5" t="s">
        <v>175</v>
      </c>
      <c r="AU415" s="195" t="s">
        <v>82</v>
      </c>
      <c r="AV415" s="13" t="s">
        <v>80</v>
      </c>
      <c r="AW415" s="13" t="s">
        <v>30</v>
      </c>
      <c r="AX415" s="13" t="s">
        <v>74</v>
      </c>
      <c r="AY415" s="195" t="s">
        <v>166</v>
      </c>
    </row>
    <row r="416" s="14" customFormat="1">
      <c r="A416" s="14"/>
      <c r="B416" s="201"/>
      <c r="C416" s="14"/>
      <c r="D416" s="194" t="s">
        <v>175</v>
      </c>
      <c r="E416" s="202" t="s">
        <v>1</v>
      </c>
      <c r="F416" s="203" t="s">
        <v>651</v>
      </c>
      <c r="G416" s="14"/>
      <c r="H416" s="204">
        <v>1.25</v>
      </c>
      <c r="I416" s="205"/>
      <c r="J416" s="14"/>
      <c r="K416" s="14"/>
      <c r="L416" s="201"/>
      <c r="M416" s="206"/>
      <c r="N416" s="207"/>
      <c r="O416" s="207"/>
      <c r="P416" s="207"/>
      <c r="Q416" s="207"/>
      <c r="R416" s="207"/>
      <c r="S416" s="207"/>
      <c r="T416" s="20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02" t="s">
        <v>175</v>
      </c>
      <c r="AU416" s="202" t="s">
        <v>82</v>
      </c>
      <c r="AV416" s="14" t="s">
        <v>82</v>
      </c>
      <c r="AW416" s="14" t="s">
        <v>30</v>
      </c>
      <c r="AX416" s="14" t="s">
        <v>80</v>
      </c>
      <c r="AY416" s="202" t="s">
        <v>166</v>
      </c>
    </row>
    <row r="417" s="2" customFormat="1" ht="24.15" customHeight="1">
      <c r="A417" s="38"/>
      <c r="B417" s="179"/>
      <c r="C417" s="180" t="s">
        <v>652</v>
      </c>
      <c r="D417" s="180" t="s">
        <v>168</v>
      </c>
      <c r="E417" s="181" t="s">
        <v>653</v>
      </c>
      <c r="F417" s="182" t="s">
        <v>654</v>
      </c>
      <c r="G417" s="183" t="s">
        <v>391</v>
      </c>
      <c r="H417" s="184">
        <v>3.75</v>
      </c>
      <c r="I417" s="185"/>
      <c r="J417" s="186">
        <f>ROUND(I417*H417,2)</f>
        <v>0</v>
      </c>
      <c r="K417" s="182" t="s">
        <v>172</v>
      </c>
      <c r="L417" s="39"/>
      <c r="M417" s="187" t="s">
        <v>1</v>
      </c>
      <c r="N417" s="188" t="s">
        <v>39</v>
      </c>
      <c r="O417" s="77"/>
      <c r="P417" s="189">
        <f>O417*H417</f>
        <v>0</v>
      </c>
      <c r="Q417" s="189">
        <v>0.00038000000000000002</v>
      </c>
      <c r="R417" s="189">
        <f>Q417*H417</f>
        <v>0.0014250000000000001</v>
      </c>
      <c r="S417" s="189">
        <v>0</v>
      </c>
      <c r="T417" s="19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191" t="s">
        <v>173</v>
      </c>
      <c r="AT417" s="191" t="s">
        <v>168</v>
      </c>
      <c r="AU417" s="191" t="s">
        <v>82</v>
      </c>
      <c r="AY417" s="19" t="s">
        <v>166</v>
      </c>
      <c r="BE417" s="192">
        <f>IF(N417="základní",J417,0)</f>
        <v>0</v>
      </c>
      <c r="BF417" s="192">
        <f>IF(N417="snížená",J417,0)</f>
        <v>0</v>
      </c>
      <c r="BG417" s="192">
        <f>IF(N417="zákl. přenesená",J417,0)</f>
        <v>0</v>
      </c>
      <c r="BH417" s="192">
        <f>IF(N417="sníž. přenesená",J417,0)</f>
        <v>0</v>
      </c>
      <c r="BI417" s="192">
        <f>IF(N417="nulová",J417,0)</f>
        <v>0</v>
      </c>
      <c r="BJ417" s="19" t="s">
        <v>80</v>
      </c>
      <c r="BK417" s="192">
        <f>ROUND(I417*H417,2)</f>
        <v>0</v>
      </c>
      <c r="BL417" s="19" t="s">
        <v>173</v>
      </c>
      <c r="BM417" s="191" t="s">
        <v>655</v>
      </c>
    </row>
    <row r="418" s="13" customFormat="1">
      <c r="A418" s="13"/>
      <c r="B418" s="193"/>
      <c r="C418" s="13"/>
      <c r="D418" s="194" t="s">
        <v>175</v>
      </c>
      <c r="E418" s="195" t="s">
        <v>1</v>
      </c>
      <c r="F418" s="196" t="s">
        <v>635</v>
      </c>
      <c r="G418" s="13"/>
      <c r="H418" s="195" t="s">
        <v>1</v>
      </c>
      <c r="I418" s="197"/>
      <c r="J418" s="13"/>
      <c r="K418" s="13"/>
      <c r="L418" s="193"/>
      <c r="M418" s="198"/>
      <c r="N418" s="199"/>
      <c r="O418" s="199"/>
      <c r="P418" s="199"/>
      <c r="Q418" s="199"/>
      <c r="R418" s="199"/>
      <c r="S418" s="199"/>
      <c r="T418" s="20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5" t="s">
        <v>175</v>
      </c>
      <c r="AU418" s="195" t="s">
        <v>82</v>
      </c>
      <c r="AV418" s="13" t="s">
        <v>80</v>
      </c>
      <c r="AW418" s="13" t="s">
        <v>30</v>
      </c>
      <c r="AX418" s="13" t="s">
        <v>74</v>
      </c>
      <c r="AY418" s="195" t="s">
        <v>166</v>
      </c>
    </row>
    <row r="419" s="14" customFormat="1">
      <c r="A419" s="14"/>
      <c r="B419" s="201"/>
      <c r="C419" s="14"/>
      <c r="D419" s="194" t="s">
        <v>175</v>
      </c>
      <c r="E419" s="202" t="s">
        <v>1</v>
      </c>
      <c r="F419" s="203" t="s">
        <v>651</v>
      </c>
      <c r="G419" s="14"/>
      <c r="H419" s="204">
        <v>1.25</v>
      </c>
      <c r="I419" s="205"/>
      <c r="J419" s="14"/>
      <c r="K419" s="14"/>
      <c r="L419" s="201"/>
      <c r="M419" s="206"/>
      <c r="N419" s="207"/>
      <c r="O419" s="207"/>
      <c r="P419" s="207"/>
      <c r="Q419" s="207"/>
      <c r="R419" s="207"/>
      <c r="S419" s="207"/>
      <c r="T419" s="20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02" t="s">
        <v>175</v>
      </c>
      <c r="AU419" s="202" t="s">
        <v>82</v>
      </c>
      <c r="AV419" s="14" t="s">
        <v>82</v>
      </c>
      <c r="AW419" s="14" t="s">
        <v>30</v>
      </c>
      <c r="AX419" s="14" t="s">
        <v>74</v>
      </c>
      <c r="AY419" s="202" t="s">
        <v>166</v>
      </c>
    </row>
    <row r="420" s="13" customFormat="1">
      <c r="A420" s="13"/>
      <c r="B420" s="193"/>
      <c r="C420" s="13"/>
      <c r="D420" s="194" t="s">
        <v>175</v>
      </c>
      <c r="E420" s="195" t="s">
        <v>1</v>
      </c>
      <c r="F420" s="196" t="s">
        <v>646</v>
      </c>
      <c r="G420" s="13"/>
      <c r="H420" s="195" t="s">
        <v>1</v>
      </c>
      <c r="I420" s="197"/>
      <c r="J420" s="13"/>
      <c r="K420" s="13"/>
      <c r="L420" s="193"/>
      <c r="M420" s="198"/>
      <c r="N420" s="199"/>
      <c r="O420" s="199"/>
      <c r="P420" s="199"/>
      <c r="Q420" s="199"/>
      <c r="R420" s="199"/>
      <c r="S420" s="199"/>
      <c r="T420" s="20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5" t="s">
        <v>175</v>
      </c>
      <c r="AU420" s="195" t="s">
        <v>82</v>
      </c>
      <c r="AV420" s="13" t="s">
        <v>80</v>
      </c>
      <c r="AW420" s="13" t="s">
        <v>30</v>
      </c>
      <c r="AX420" s="13" t="s">
        <v>74</v>
      </c>
      <c r="AY420" s="195" t="s">
        <v>166</v>
      </c>
    </row>
    <row r="421" s="14" customFormat="1">
      <c r="A421" s="14"/>
      <c r="B421" s="201"/>
      <c r="C421" s="14"/>
      <c r="D421" s="194" t="s">
        <v>175</v>
      </c>
      <c r="E421" s="202" t="s">
        <v>1</v>
      </c>
      <c r="F421" s="203" t="s">
        <v>656</v>
      </c>
      <c r="G421" s="14"/>
      <c r="H421" s="204">
        <v>2.5</v>
      </c>
      <c r="I421" s="205"/>
      <c r="J421" s="14"/>
      <c r="K421" s="14"/>
      <c r="L421" s="201"/>
      <c r="M421" s="206"/>
      <c r="N421" s="207"/>
      <c r="O421" s="207"/>
      <c r="P421" s="207"/>
      <c r="Q421" s="207"/>
      <c r="R421" s="207"/>
      <c r="S421" s="207"/>
      <c r="T421" s="20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2" t="s">
        <v>175</v>
      </c>
      <c r="AU421" s="202" t="s">
        <v>82</v>
      </c>
      <c r="AV421" s="14" t="s">
        <v>82</v>
      </c>
      <c r="AW421" s="14" t="s">
        <v>30</v>
      </c>
      <c r="AX421" s="14" t="s">
        <v>74</v>
      </c>
      <c r="AY421" s="202" t="s">
        <v>166</v>
      </c>
    </row>
    <row r="422" s="15" customFormat="1">
      <c r="A422" s="15"/>
      <c r="B422" s="209"/>
      <c r="C422" s="15"/>
      <c r="D422" s="194" t="s">
        <v>175</v>
      </c>
      <c r="E422" s="210" t="s">
        <v>1</v>
      </c>
      <c r="F422" s="211" t="s">
        <v>180</v>
      </c>
      <c r="G422" s="15"/>
      <c r="H422" s="212">
        <v>3.75</v>
      </c>
      <c r="I422" s="213"/>
      <c r="J422" s="15"/>
      <c r="K422" s="15"/>
      <c r="L422" s="209"/>
      <c r="M422" s="214"/>
      <c r="N422" s="215"/>
      <c r="O422" s="215"/>
      <c r="P422" s="215"/>
      <c r="Q422" s="215"/>
      <c r="R422" s="215"/>
      <c r="S422" s="215"/>
      <c r="T422" s="216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10" t="s">
        <v>175</v>
      </c>
      <c r="AU422" s="210" t="s">
        <v>82</v>
      </c>
      <c r="AV422" s="15" t="s">
        <v>173</v>
      </c>
      <c r="AW422" s="15" t="s">
        <v>30</v>
      </c>
      <c r="AX422" s="15" t="s">
        <v>80</v>
      </c>
      <c r="AY422" s="210" t="s">
        <v>166</v>
      </c>
    </row>
    <row r="423" s="2" customFormat="1" ht="21.75" customHeight="1">
      <c r="A423" s="38"/>
      <c r="B423" s="179"/>
      <c r="C423" s="180" t="s">
        <v>657</v>
      </c>
      <c r="D423" s="180" t="s">
        <v>168</v>
      </c>
      <c r="E423" s="181" t="s">
        <v>658</v>
      </c>
      <c r="F423" s="182" t="s">
        <v>659</v>
      </c>
      <c r="G423" s="183" t="s">
        <v>171</v>
      </c>
      <c r="H423" s="184">
        <v>20.111000000000001</v>
      </c>
      <c r="I423" s="185"/>
      <c r="J423" s="186">
        <f>ROUND(I423*H423,2)</f>
        <v>0</v>
      </c>
      <c r="K423" s="182" t="s">
        <v>172</v>
      </c>
      <c r="L423" s="39"/>
      <c r="M423" s="187" t="s">
        <v>1</v>
      </c>
      <c r="N423" s="188" t="s">
        <v>39</v>
      </c>
      <c r="O423" s="77"/>
      <c r="P423" s="189">
        <f>O423*H423</f>
        <v>0</v>
      </c>
      <c r="Q423" s="189">
        <v>0.028570000000000002</v>
      </c>
      <c r="R423" s="189">
        <f>Q423*H423</f>
        <v>0.57457127000000008</v>
      </c>
      <c r="S423" s="189">
        <v>0</v>
      </c>
      <c r="T423" s="19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91" t="s">
        <v>173</v>
      </c>
      <c r="AT423" s="191" t="s">
        <v>168</v>
      </c>
      <c r="AU423" s="191" t="s">
        <v>82</v>
      </c>
      <c r="AY423" s="19" t="s">
        <v>166</v>
      </c>
      <c r="BE423" s="192">
        <f>IF(N423="základní",J423,0)</f>
        <v>0</v>
      </c>
      <c r="BF423" s="192">
        <f>IF(N423="snížená",J423,0)</f>
        <v>0</v>
      </c>
      <c r="BG423" s="192">
        <f>IF(N423="zákl. přenesená",J423,0)</f>
        <v>0</v>
      </c>
      <c r="BH423" s="192">
        <f>IF(N423="sníž. přenesená",J423,0)</f>
        <v>0</v>
      </c>
      <c r="BI423" s="192">
        <f>IF(N423="nulová",J423,0)</f>
        <v>0</v>
      </c>
      <c r="BJ423" s="19" t="s">
        <v>80</v>
      </c>
      <c r="BK423" s="192">
        <f>ROUND(I423*H423,2)</f>
        <v>0</v>
      </c>
      <c r="BL423" s="19" t="s">
        <v>173</v>
      </c>
      <c r="BM423" s="191" t="s">
        <v>660</v>
      </c>
    </row>
    <row r="424" s="13" customFormat="1">
      <c r="A424" s="13"/>
      <c r="B424" s="193"/>
      <c r="C424" s="13"/>
      <c r="D424" s="194" t="s">
        <v>175</v>
      </c>
      <c r="E424" s="195" t="s">
        <v>1</v>
      </c>
      <c r="F424" s="196" t="s">
        <v>661</v>
      </c>
      <c r="G424" s="13"/>
      <c r="H424" s="195" t="s">
        <v>1</v>
      </c>
      <c r="I424" s="197"/>
      <c r="J424" s="13"/>
      <c r="K424" s="13"/>
      <c r="L424" s="193"/>
      <c r="M424" s="198"/>
      <c r="N424" s="199"/>
      <c r="O424" s="199"/>
      <c r="P424" s="199"/>
      <c r="Q424" s="199"/>
      <c r="R424" s="199"/>
      <c r="S424" s="199"/>
      <c r="T424" s="20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5" t="s">
        <v>175</v>
      </c>
      <c r="AU424" s="195" t="s">
        <v>82</v>
      </c>
      <c r="AV424" s="13" t="s">
        <v>80</v>
      </c>
      <c r="AW424" s="13" t="s">
        <v>30</v>
      </c>
      <c r="AX424" s="13" t="s">
        <v>74</v>
      </c>
      <c r="AY424" s="195" t="s">
        <v>166</v>
      </c>
    </row>
    <row r="425" s="14" customFormat="1">
      <c r="A425" s="14"/>
      <c r="B425" s="201"/>
      <c r="C425" s="14"/>
      <c r="D425" s="194" t="s">
        <v>175</v>
      </c>
      <c r="E425" s="202" t="s">
        <v>1</v>
      </c>
      <c r="F425" s="203" t="s">
        <v>662</v>
      </c>
      <c r="G425" s="14"/>
      <c r="H425" s="204">
        <v>20.111000000000001</v>
      </c>
      <c r="I425" s="205"/>
      <c r="J425" s="14"/>
      <c r="K425" s="14"/>
      <c r="L425" s="201"/>
      <c r="M425" s="206"/>
      <c r="N425" s="207"/>
      <c r="O425" s="207"/>
      <c r="P425" s="207"/>
      <c r="Q425" s="207"/>
      <c r="R425" s="207"/>
      <c r="S425" s="207"/>
      <c r="T425" s="20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02" t="s">
        <v>175</v>
      </c>
      <c r="AU425" s="202" t="s">
        <v>82</v>
      </c>
      <c r="AV425" s="14" t="s">
        <v>82</v>
      </c>
      <c r="AW425" s="14" t="s">
        <v>30</v>
      </c>
      <c r="AX425" s="14" t="s">
        <v>80</v>
      </c>
      <c r="AY425" s="202" t="s">
        <v>166</v>
      </c>
    </row>
    <row r="426" s="2" customFormat="1" ht="21.75" customHeight="1">
      <c r="A426" s="38"/>
      <c r="B426" s="179"/>
      <c r="C426" s="180" t="s">
        <v>663</v>
      </c>
      <c r="D426" s="180" t="s">
        <v>168</v>
      </c>
      <c r="E426" s="181" t="s">
        <v>664</v>
      </c>
      <c r="F426" s="182" t="s">
        <v>665</v>
      </c>
      <c r="G426" s="183" t="s">
        <v>391</v>
      </c>
      <c r="H426" s="184">
        <v>1</v>
      </c>
      <c r="I426" s="185"/>
      <c r="J426" s="186">
        <f>ROUND(I426*H426,2)</f>
        <v>0</v>
      </c>
      <c r="K426" s="182" t="s">
        <v>172</v>
      </c>
      <c r="L426" s="39"/>
      <c r="M426" s="187" t="s">
        <v>1</v>
      </c>
      <c r="N426" s="188" t="s">
        <v>39</v>
      </c>
      <c r="O426" s="77"/>
      <c r="P426" s="189">
        <f>O426*H426</f>
        <v>0</v>
      </c>
      <c r="Q426" s="189">
        <v>0</v>
      </c>
      <c r="R426" s="189">
        <f>Q426*H426</f>
        <v>0</v>
      </c>
      <c r="S426" s="189">
        <v>0</v>
      </c>
      <c r="T426" s="19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91" t="s">
        <v>173</v>
      </c>
      <c r="AT426" s="191" t="s">
        <v>168</v>
      </c>
      <c r="AU426" s="191" t="s">
        <v>82</v>
      </c>
      <c r="AY426" s="19" t="s">
        <v>166</v>
      </c>
      <c r="BE426" s="192">
        <f>IF(N426="základní",J426,0)</f>
        <v>0</v>
      </c>
      <c r="BF426" s="192">
        <f>IF(N426="snížená",J426,0)</f>
        <v>0</v>
      </c>
      <c r="BG426" s="192">
        <f>IF(N426="zákl. přenesená",J426,0)</f>
        <v>0</v>
      </c>
      <c r="BH426" s="192">
        <f>IF(N426="sníž. přenesená",J426,0)</f>
        <v>0</v>
      </c>
      <c r="BI426" s="192">
        <f>IF(N426="nulová",J426,0)</f>
        <v>0</v>
      </c>
      <c r="BJ426" s="19" t="s">
        <v>80</v>
      </c>
      <c r="BK426" s="192">
        <f>ROUND(I426*H426,2)</f>
        <v>0</v>
      </c>
      <c r="BL426" s="19" t="s">
        <v>173</v>
      </c>
      <c r="BM426" s="191" t="s">
        <v>666</v>
      </c>
    </row>
    <row r="427" s="13" customFormat="1">
      <c r="A427" s="13"/>
      <c r="B427" s="193"/>
      <c r="C427" s="13"/>
      <c r="D427" s="194" t="s">
        <v>175</v>
      </c>
      <c r="E427" s="195" t="s">
        <v>1</v>
      </c>
      <c r="F427" s="196" t="s">
        <v>667</v>
      </c>
      <c r="G427" s="13"/>
      <c r="H427" s="195" t="s">
        <v>1</v>
      </c>
      <c r="I427" s="197"/>
      <c r="J427" s="13"/>
      <c r="K427" s="13"/>
      <c r="L427" s="193"/>
      <c r="M427" s="198"/>
      <c r="N427" s="199"/>
      <c r="O427" s="199"/>
      <c r="P427" s="199"/>
      <c r="Q427" s="199"/>
      <c r="R427" s="199"/>
      <c r="S427" s="199"/>
      <c r="T427" s="20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5" t="s">
        <v>175</v>
      </c>
      <c r="AU427" s="195" t="s">
        <v>82</v>
      </c>
      <c r="AV427" s="13" t="s">
        <v>80</v>
      </c>
      <c r="AW427" s="13" t="s">
        <v>30</v>
      </c>
      <c r="AX427" s="13" t="s">
        <v>74</v>
      </c>
      <c r="AY427" s="195" t="s">
        <v>166</v>
      </c>
    </row>
    <row r="428" s="14" customFormat="1">
      <c r="A428" s="14"/>
      <c r="B428" s="201"/>
      <c r="C428" s="14"/>
      <c r="D428" s="194" t="s">
        <v>175</v>
      </c>
      <c r="E428" s="202" t="s">
        <v>1</v>
      </c>
      <c r="F428" s="203" t="s">
        <v>668</v>
      </c>
      <c r="G428" s="14"/>
      <c r="H428" s="204">
        <v>1</v>
      </c>
      <c r="I428" s="205"/>
      <c r="J428" s="14"/>
      <c r="K428" s="14"/>
      <c r="L428" s="201"/>
      <c r="M428" s="206"/>
      <c r="N428" s="207"/>
      <c r="O428" s="207"/>
      <c r="P428" s="207"/>
      <c r="Q428" s="207"/>
      <c r="R428" s="207"/>
      <c r="S428" s="207"/>
      <c r="T428" s="208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02" t="s">
        <v>175</v>
      </c>
      <c r="AU428" s="202" t="s">
        <v>82</v>
      </c>
      <c r="AV428" s="14" t="s">
        <v>82</v>
      </c>
      <c r="AW428" s="14" t="s">
        <v>30</v>
      </c>
      <c r="AX428" s="14" t="s">
        <v>80</v>
      </c>
      <c r="AY428" s="202" t="s">
        <v>166</v>
      </c>
    </row>
    <row r="429" s="2" customFormat="1" ht="24.15" customHeight="1">
      <c r="A429" s="38"/>
      <c r="B429" s="179"/>
      <c r="C429" s="180" t="s">
        <v>669</v>
      </c>
      <c r="D429" s="180" t="s">
        <v>168</v>
      </c>
      <c r="E429" s="181" t="s">
        <v>670</v>
      </c>
      <c r="F429" s="182" t="s">
        <v>671</v>
      </c>
      <c r="G429" s="183" t="s">
        <v>171</v>
      </c>
      <c r="H429" s="184">
        <v>20.302</v>
      </c>
      <c r="I429" s="185"/>
      <c r="J429" s="186">
        <f>ROUND(I429*H429,2)</f>
        <v>0</v>
      </c>
      <c r="K429" s="182" t="s">
        <v>172</v>
      </c>
      <c r="L429" s="39"/>
      <c r="M429" s="187" t="s">
        <v>1</v>
      </c>
      <c r="N429" s="188" t="s">
        <v>39</v>
      </c>
      <c r="O429" s="77"/>
      <c r="P429" s="189">
        <f>O429*H429</f>
        <v>0</v>
      </c>
      <c r="Q429" s="189">
        <v>0.068479999999999999</v>
      </c>
      <c r="R429" s="189">
        <f>Q429*H429</f>
        <v>1.3902809599999999</v>
      </c>
      <c r="S429" s="189">
        <v>0</v>
      </c>
      <c r="T429" s="190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191" t="s">
        <v>173</v>
      </c>
      <c r="AT429" s="191" t="s">
        <v>168</v>
      </c>
      <c r="AU429" s="191" t="s">
        <v>82</v>
      </c>
      <c r="AY429" s="19" t="s">
        <v>166</v>
      </c>
      <c r="BE429" s="192">
        <f>IF(N429="základní",J429,0)</f>
        <v>0</v>
      </c>
      <c r="BF429" s="192">
        <f>IF(N429="snížená",J429,0)</f>
        <v>0</v>
      </c>
      <c r="BG429" s="192">
        <f>IF(N429="zákl. přenesená",J429,0)</f>
        <v>0</v>
      </c>
      <c r="BH429" s="192">
        <f>IF(N429="sníž. přenesená",J429,0)</f>
        <v>0</v>
      </c>
      <c r="BI429" s="192">
        <f>IF(N429="nulová",J429,0)</f>
        <v>0</v>
      </c>
      <c r="BJ429" s="19" t="s">
        <v>80</v>
      </c>
      <c r="BK429" s="192">
        <f>ROUND(I429*H429,2)</f>
        <v>0</v>
      </c>
      <c r="BL429" s="19" t="s">
        <v>173</v>
      </c>
      <c r="BM429" s="191" t="s">
        <v>672</v>
      </c>
    </row>
    <row r="430" s="14" customFormat="1">
      <c r="A430" s="14"/>
      <c r="B430" s="201"/>
      <c r="C430" s="14"/>
      <c r="D430" s="194" t="s">
        <v>175</v>
      </c>
      <c r="E430" s="202" t="s">
        <v>1</v>
      </c>
      <c r="F430" s="203" t="s">
        <v>673</v>
      </c>
      <c r="G430" s="14"/>
      <c r="H430" s="204">
        <v>20.302</v>
      </c>
      <c r="I430" s="205"/>
      <c r="J430" s="14"/>
      <c r="K430" s="14"/>
      <c r="L430" s="201"/>
      <c r="M430" s="206"/>
      <c r="N430" s="207"/>
      <c r="O430" s="207"/>
      <c r="P430" s="207"/>
      <c r="Q430" s="207"/>
      <c r="R430" s="207"/>
      <c r="S430" s="207"/>
      <c r="T430" s="20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02" t="s">
        <v>175</v>
      </c>
      <c r="AU430" s="202" t="s">
        <v>82</v>
      </c>
      <c r="AV430" s="14" t="s">
        <v>82</v>
      </c>
      <c r="AW430" s="14" t="s">
        <v>30</v>
      </c>
      <c r="AX430" s="14" t="s">
        <v>80</v>
      </c>
      <c r="AY430" s="202" t="s">
        <v>166</v>
      </c>
    </row>
    <row r="431" s="2" customFormat="1" ht="24.15" customHeight="1">
      <c r="A431" s="38"/>
      <c r="B431" s="179"/>
      <c r="C431" s="180" t="s">
        <v>103</v>
      </c>
      <c r="D431" s="180" t="s">
        <v>168</v>
      </c>
      <c r="E431" s="181" t="s">
        <v>674</v>
      </c>
      <c r="F431" s="182" t="s">
        <v>675</v>
      </c>
      <c r="G431" s="183" t="s">
        <v>171</v>
      </c>
      <c r="H431" s="184">
        <v>14.036</v>
      </c>
      <c r="I431" s="185"/>
      <c r="J431" s="186">
        <f>ROUND(I431*H431,2)</f>
        <v>0</v>
      </c>
      <c r="K431" s="182" t="s">
        <v>172</v>
      </c>
      <c r="L431" s="39"/>
      <c r="M431" s="187" t="s">
        <v>1</v>
      </c>
      <c r="N431" s="188" t="s">
        <v>39</v>
      </c>
      <c r="O431" s="77"/>
      <c r="P431" s="189">
        <f>O431*H431</f>
        <v>0</v>
      </c>
      <c r="Q431" s="189">
        <v>0.11396000000000001</v>
      </c>
      <c r="R431" s="189">
        <f>Q431*H431</f>
        <v>1.59954256</v>
      </c>
      <c r="S431" s="189">
        <v>0</v>
      </c>
      <c r="T431" s="190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191" t="s">
        <v>173</v>
      </c>
      <c r="AT431" s="191" t="s">
        <v>168</v>
      </c>
      <c r="AU431" s="191" t="s">
        <v>82</v>
      </c>
      <c r="AY431" s="19" t="s">
        <v>166</v>
      </c>
      <c r="BE431" s="192">
        <f>IF(N431="základní",J431,0)</f>
        <v>0</v>
      </c>
      <c r="BF431" s="192">
        <f>IF(N431="snížená",J431,0)</f>
        <v>0</v>
      </c>
      <c r="BG431" s="192">
        <f>IF(N431="zákl. přenesená",J431,0)</f>
        <v>0</v>
      </c>
      <c r="BH431" s="192">
        <f>IF(N431="sníž. přenesená",J431,0)</f>
        <v>0</v>
      </c>
      <c r="BI431" s="192">
        <f>IF(N431="nulová",J431,0)</f>
        <v>0</v>
      </c>
      <c r="BJ431" s="19" t="s">
        <v>80</v>
      </c>
      <c r="BK431" s="192">
        <f>ROUND(I431*H431,2)</f>
        <v>0</v>
      </c>
      <c r="BL431" s="19" t="s">
        <v>173</v>
      </c>
      <c r="BM431" s="191" t="s">
        <v>676</v>
      </c>
    </row>
    <row r="432" s="14" customFormat="1">
      <c r="A432" s="14"/>
      <c r="B432" s="201"/>
      <c r="C432" s="14"/>
      <c r="D432" s="194" t="s">
        <v>175</v>
      </c>
      <c r="E432" s="202" t="s">
        <v>1</v>
      </c>
      <c r="F432" s="203" t="s">
        <v>677</v>
      </c>
      <c r="G432" s="14"/>
      <c r="H432" s="204">
        <v>14.036</v>
      </c>
      <c r="I432" s="205"/>
      <c r="J432" s="14"/>
      <c r="K432" s="14"/>
      <c r="L432" s="201"/>
      <c r="M432" s="206"/>
      <c r="N432" s="207"/>
      <c r="O432" s="207"/>
      <c r="P432" s="207"/>
      <c r="Q432" s="207"/>
      <c r="R432" s="207"/>
      <c r="S432" s="207"/>
      <c r="T432" s="20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02" t="s">
        <v>175</v>
      </c>
      <c r="AU432" s="202" t="s">
        <v>82</v>
      </c>
      <c r="AV432" s="14" t="s">
        <v>82</v>
      </c>
      <c r="AW432" s="14" t="s">
        <v>30</v>
      </c>
      <c r="AX432" s="14" t="s">
        <v>80</v>
      </c>
      <c r="AY432" s="202" t="s">
        <v>166</v>
      </c>
    </row>
    <row r="433" s="12" customFormat="1" ht="22.8" customHeight="1">
      <c r="A433" s="12"/>
      <c r="B433" s="166"/>
      <c r="C433" s="12"/>
      <c r="D433" s="167" t="s">
        <v>73</v>
      </c>
      <c r="E433" s="177" t="s">
        <v>173</v>
      </c>
      <c r="F433" s="177" t="s">
        <v>678</v>
      </c>
      <c r="G433" s="12"/>
      <c r="H433" s="12"/>
      <c r="I433" s="169"/>
      <c r="J433" s="178">
        <f>BK433</f>
        <v>0</v>
      </c>
      <c r="K433" s="12"/>
      <c r="L433" s="166"/>
      <c r="M433" s="171"/>
      <c r="N433" s="172"/>
      <c r="O433" s="172"/>
      <c r="P433" s="173">
        <f>SUM(P434:P475)</f>
        <v>0</v>
      </c>
      <c r="Q433" s="172"/>
      <c r="R433" s="173">
        <f>SUM(R434:R475)</f>
        <v>65.155655400000001</v>
      </c>
      <c r="S433" s="172"/>
      <c r="T433" s="174">
        <f>SUM(T434:T475)</f>
        <v>0.057742300000000003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167" t="s">
        <v>80</v>
      </c>
      <c r="AT433" s="175" t="s">
        <v>73</v>
      </c>
      <c r="AU433" s="175" t="s">
        <v>80</v>
      </c>
      <c r="AY433" s="167" t="s">
        <v>166</v>
      </c>
      <c r="BK433" s="176">
        <f>SUM(BK434:BK475)</f>
        <v>0</v>
      </c>
    </row>
    <row r="434" s="2" customFormat="1" ht="16.5" customHeight="1">
      <c r="A434" s="38"/>
      <c r="B434" s="179"/>
      <c r="C434" s="180" t="s">
        <v>679</v>
      </c>
      <c r="D434" s="180" t="s">
        <v>168</v>
      </c>
      <c r="E434" s="181" t="s">
        <v>680</v>
      </c>
      <c r="F434" s="182" t="s">
        <v>681</v>
      </c>
      <c r="G434" s="183" t="s">
        <v>189</v>
      </c>
      <c r="H434" s="184">
        <v>22.018999999999998</v>
      </c>
      <c r="I434" s="185"/>
      <c r="J434" s="186">
        <f>ROUND(I434*H434,2)</f>
        <v>0</v>
      </c>
      <c r="K434" s="182" t="s">
        <v>172</v>
      </c>
      <c r="L434" s="39"/>
      <c r="M434" s="187" t="s">
        <v>1</v>
      </c>
      <c r="N434" s="188" t="s">
        <v>39</v>
      </c>
      <c r="O434" s="77"/>
      <c r="P434" s="189">
        <f>O434*H434</f>
        <v>0</v>
      </c>
      <c r="Q434" s="189">
        <v>2.5020099999999998</v>
      </c>
      <c r="R434" s="189">
        <f>Q434*H434</f>
        <v>55.091758189999993</v>
      </c>
      <c r="S434" s="189">
        <v>0</v>
      </c>
      <c r="T434" s="19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91" t="s">
        <v>173</v>
      </c>
      <c r="AT434" s="191" t="s">
        <v>168</v>
      </c>
      <c r="AU434" s="191" t="s">
        <v>82</v>
      </c>
      <c r="AY434" s="19" t="s">
        <v>166</v>
      </c>
      <c r="BE434" s="192">
        <f>IF(N434="základní",J434,0)</f>
        <v>0</v>
      </c>
      <c r="BF434" s="192">
        <f>IF(N434="snížená",J434,0)</f>
        <v>0</v>
      </c>
      <c r="BG434" s="192">
        <f>IF(N434="zákl. přenesená",J434,0)</f>
        <v>0</v>
      </c>
      <c r="BH434" s="192">
        <f>IF(N434="sníž. přenesená",J434,0)</f>
        <v>0</v>
      </c>
      <c r="BI434" s="192">
        <f>IF(N434="nulová",J434,0)</f>
        <v>0</v>
      </c>
      <c r="BJ434" s="19" t="s">
        <v>80</v>
      </c>
      <c r="BK434" s="192">
        <f>ROUND(I434*H434,2)</f>
        <v>0</v>
      </c>
      <c r="BL434" s="19" t="s">
        <v>173</v>
      </c>
      <c r="BM434" s="191" t="s">
        <v>682</v>
      </c>
    </row>
    <row r="435" s="14" customFormat="1">
      <c r="A435" s="14"/>
      <c r="B435" s="201"/>
      <c r="C435" s="14"/>
      <c r="D435" s="194" t="s">
        <v>175</v>
      </c>
      <c r="E435" s="202" t="s">
        <v>1</v>
      </c>
      <c r="F435" s="203" t="s">
        <v>683</v>
      </c>
      <c r="G435" s="14"/>
      <c r="H435" s="204">
        <v>22.018999999999998</v>
      </c>
      <c r="I435" s="205"/>
      <c r="J435" s="14"/>
      <c r="K435" s="14"/>
      <c r="L435" s="201"/>
      <c r="M435" s="206"/>
      <c r="N435" s="207"/>
      <c r="O435" s="207"/>
      <c r="P435" s="207"/>
      <c r="Q435" s="207"/>
      <c r="R435" s="207"/>
      <c r="S435" s="207"/>
      <c r="T435" s="208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02" t="s">
        <v>175</v>
      </c>
      <c r="AU435" s="202" t="s">
        <v>82</v>
      </c>
      <c r="AV435" s="14" t="s">
        <v>82</v>
      </c>
      <c r="AW435" s="14" t="s">
        <v>30</v>
      </c>
      <c r="AX435" s="14" t="s">
        <v>74</v>
      </c>
      <c r="AY435" s="202" t="s">
        <v>166</v>
      </c>
    </row>
    <row r="436" s="15" customFormat="1">
      <c r="A436" s="15"/>
      <c r="B436" s="209"/>
      <c r="C436" s="15"/>
      <c r="D436" s="194" t="s">
        <v>175</v>
      </c>
      <c r="E436" s="210" t="s">
        <v>1</v>
      </c>
      <c r="F436" s="211" t="s">
        <v>180</v>
      </c>
      <c r="G436" s="15"/>
      <c r="H436" s="212">
        <v>22.018999999999998</v>
      </c>
      <c r="I436" s="213"/>
      <c r="J436" s="15"/>
      <c r="K436" s="15"/>
      <c r="L436" s="209"/>
      <c r="M436" s="214"/>
      <c r="N436" s="215"/>
      <c r="O436" s="215"/>
      <c r="P436" s="215"/>
      <c r="Q436" s="215"/>
      <c r="R436" s="215"/>
      <c r="S436" s="215"/>
      <c r="T436" s="21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10" t="s">
        <v>175</v>
      </c>
      <c r="AU436" s="210" t="s">
        <v>82</v>
      </c>
      <c r="AV436" s="15" t="s">
        <v>173</v>
      </c>
      <c r="AW436" s="15" t="s">
        <v>30</v>
      </c>
      <c r="AX436" s="15" t="s">
        <v>80</v>
      </c>
      <c r="AY436" s="210" t="s">
        <v>166</v>
      </c>
    </row>
    <row r="437" s="2" customFormat="1" ht="24.15" customHeight="1">
      <c r="A437" s="38"/>
      <c r="B437" s="179"/>
      <c r="C437" s="180" t="s">
        <v>684</v>
      </c>
      <c r="D437" s="180" t="s">
        <v>168</v>
      </c>
      <c r="E437" s="181" t="s">
        <v>685</v>
      </c>
      <c r="F437" s="182" t="s">
        <v>686</v>
      </c>
      <c r="G437" s="183" t="s">
        <v>171</v>
      </c>
      <c r="H437" s="184">
        <v>91.820999999999998</v>
      </c>
      <c r="I437" s="185"/>
      <c r="J437" s="186">
        <f>ROUND(I437*H437,2)</f>
        <v>0</v>
      </c>
      <c r="K437" s="182" t="s">
        <v>172</v>
      </c>
      <c r="L437" s="39"/>
      <c r="M437" s="187" t="s">
        <v>1</v>
      </c>
      <c r="N437" s="188" t="s">
        <v>39</v>
      </c>
      <c r="O437" s="77"/>
      <c r="P437" s="189">
        <f>O437*H437</f>
        <v>0</v>
      </c>
      <c r="Q437" s="189">
        <v>0.0053299999999999997</v>
      </c>
      <c r="R437" s="189">
        <f>Q437*H437</f>
        <v>0.48940592999999993</v>
      </c>
      <c r="S437" s="189">
        <v>0</v>
      </c>
      <c r="T437" s="19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91" t="s">
        <v>173</v>
      </c>
      <c r="AT437" s="191" t="s">
        <v>168</v>
      </c>
      <c r="AU437" s="191" t="s">
        <v>82</v>
      </c>
      <c r="AY437" s="19" t="s">
        <v>166</v>
      </c>
      <c r="BE437" s="192">
        <f>IF(N437="základní",J437,0)</f>
        <v>0</v>
      </c>
      <c r="BF437" s="192">
        <f>IF(N437="snížená",J437,0)</f>
        <v>0</v>
      </c>
      <c r="BG437" s="192">
        <f>IF(N437="zákl. přenesená",J437,0)</f>
        <v>0</v>
      </c>
      <c r="BH437" s="192">
        <f>IF(N437="sníž. přenesená",J437,0)</f>
        <v>0</v>
      </c>
      <c r="BI437" s="192">
        <f>IF(N437="nulová",J437,0)</f>
        <v>0</v>
      </c>
      <c r="BJ437" s="19" t="s">
        <v>80</v>
      </c>
      <c r="BK437" s="192">
        <f>ROUND(I437*H437,2)</f>
        <v>0</v>
      </c>
      <c r="BL437" s="19" t="s">
        <v>173</v>
      </c>
      <c r="BM437" s="191" t="s">
        <v>687</v>
      </c>
    </row>
    <row r="438" s="14" customFormat="1">
      <c r="A438" s="14"/>
      <c r="B438" s="201"/>
      <c r="C438" s="14"/>
      <c r="D438" s="194" t="s">
        <v>175</v>
      </c>
      <c r="E438" s="202" t="s">
        <v>1</v>
      </c>
      <c r="F438" s="203" t="s">
        <v>688</v>
      </c>
      <c r="G438" s="14"/>
      <c r="H438" s="204">
        <v>82.489000000000004</v>
      </c>
      <c r="I438" s="205"/>
      <c r="J438" s="14"/>
      <c r="K438" s="14"/>
      <c r="L438" s="201"/>
      <c r="M438" s="206"/>
      <c r="N438" s="207"/>
      <c r="O438" s="207"/>
      <c r="P438" s="207"/>
      <c r="Q438" s="207"/>
      <c r="R438" s="207"/>
      <c r="S438" s="207"/>
      <c r="T438" s="208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02" t="s">
        <v>175</v>
      </c>
      <c r="AU438" s="202" t="s">
        <v>82</v>
      </c>
      <c r="AV438" s="14" t="s">
        <v>82</v>
      </c>
      <c r="AW438" s="14" t="s">
        <v>30</v>
      </c>
      <c r="AX438" s="14" t="s">
        <v>74</v>
      </c>
      <c r="AY438" s="202" t="s">
        <v>166</v>
      </c>
    </row>
    <row r="439" s="14" customFormat="1">
      <c r="A439" s="14"/>
      <c r="B439" s="201"/>
      <c r="C439" s="14"/>
      <c r="D439" s="194" t="s">
        <v>175</v>
      </c>
      <c r="E439" s="202" t="s">
        <v>1</v>
      </c>
      <c r="F439" s="203" t="s">
        <v>689</v>
      </c>
      <c r="G439" s="14"/>
      <c r="H439" s="204">
        <v>9.3320000000000007</v>
      </c>
      <c r="I439" s="205"/>
      <c r="J439" s="14"/>
      <c r="K439" s="14"/>
      <c r="L439" s="201"/>
      <c r="M439" s="206"/>
      <c r="N439" s="207"/>
      <c r="O439" s="207"/>
      <c r="P439" s="207"/>
      <c r="Q439" s="207"/>
      <c r="R439" s="207"/>
      <c r="S439" s="207"/>
      <c r="T439" s="208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02" t="s">
        <v>175</v>
      </c>
      <c r="AU439" s="202" t="s">
        <v>82</v>
      </c>
      <c r="AV439" s="14" t="s">
        <v>82</v>
      </c>
      <c r="AW439" s="14" t="s">
        <v>30</v>
      </c>
      <c r="AX439" s="14" t="s">
        <v>74</v>
      </c>
      <c r="AY439" s="202" t="s">
        <v>166</v>
      </c>
    </row>
    <row r="440" s="15" customFormat="1">
      <c r="A440" s="15"/>
      <c r="B440" s="209"/>
      <c r="C440" s="15"/>
      <c r="D440" s="194" t="s">
        <v>175</v>
      </c>
      <c r="E440" s="210" t="s">
        <v>1</v>
      </c>
      <c r="F440" s="211" t="s">
        <v>180</v>
      </c>
      <c r="G440" s="15"/>
      <c r="H440" s="212">
        <v>91.820999999999998</v>
      </c>
      <c r="I440" s="213"/>
      <c r="J440" s="15"/>
      <c r="K440" s="15"/>
      <c r="L440" s="209"/>
      <c r="M440" s="214"/>
      <c r="N440" s="215"/>
      <c r="O440" s="215"/>
      <c r="P440" s="215"/>
      <c r="Q440" s="215"/>
      <c r="R440" s="215"/>
      <c r="S440" s="215"/>
      <c r="T440" s="216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10" t="s">
        <v>175</v>
      </c>
      <c r="AU440" s="210" t="s">
        <v>82</v>
      </c>
      <c r="AV440" s="15" t="s">
        <v>173</v>
      </c>
      <c r="AW440" s="15" t="s">
        <v>30</v>
      </c>
      <c r="AX440" s="15" t="s">
        <v>80</v>
      </c>
      <c r="AY440" s="210" t="s">
        <v>166</v>
      </c>
    </row>
    <row r="441" s="2" customFormat="1" ht="24.15" customHeight="1">
      <c r="A441" s="38"/>
      <c r="B441" s="179"/>
      <c r="C441" s="180" t="s">
        <v>690</v>
      </c>
      <c r="D441" s="180" t="s">
        <v>168</v>
      </c>
      <c r="E441" s="181" t="s">
        <v>691</v>
      </c>
      <c r="F441" s="182" t="s">
        <v>692</v>
      </c>
      <c r="G441" s="183" t="s">
        <v>171</v>
      </c>
      <c r="H441" s="184">
        <v>91.820999999999998</v>
      </c>
      <c r="I441" s="185"/>
      <c r="J441" s="186">
        <f>ROUND(I441*H441,2)</f>
        <v>0</v>
      </c>
      <c r="K441" s="182" t="s">
        <v>172</v>
      </c>
      <c r="L441" s="39"/>
      <c r="M441" s="187" t="s">
        <v>1</v>
      </c>
      <c r="N441" s="188" t="s">
        <v>39</v>
      </c>
      <c r="O441" s="77"/>
      <c r="P441" s="189">
        <f>O441*H441</f>
        <v>0</v>
      </c>
      <c r="Q441" s="189">
        <v>0</v>
      </c>
      <c r="R441" s="189">
        <f>Q441*H441</f>
        <v>0</v>
      </c>
      <c r="S441" s="189">
        <v>0</v>
      </c>
      <c r="T441" s="190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191" t="s">
        <v>173</v>
      </c>
      <c r="AT441" s="191" t="s">
        <v>168</v>
      </c>
      <c r="AU441" s="191" t="s">
        <v>82</v>
      </c>
      <c r="AY441" s="19" t="s">
        <v>166</v>
      </c>
      <c r="BE441" s="192">
        <f>IF(N441="základní",J441,0)</f>
        <v>0</v>
      </c>
      <c r="BF441" s="192">
        <f>IF(N441="snížená",J441,0)</f>
        <v>0</v>
      </c>
      <c r="BG441" s="192">
        <f>IF(N441="zákl. přenesená",J441,0)</f>
        <v>0</v>
      </c>
      <c r="BH441" s="192">
        <f>IF(N441="sníž. přenesená",J441,0)</f>
        <v>0</v>
      </c>
      <c r="BI441" s="192">
        <f>IF(N441="nulová",J441,0)</f>
        <v>0</v>
      </c>
      <c r="BJ441" s="19" t="s">
        <v>80</v>
      </c>
      <c r="BK441" s="192">
        <f>ROUND(I441*H441,2)</f>
        <v>0</v>
      </c>
      <c r="BL441" s="19" t="s">
        <v>173</v>
      </c>
      <c r="BM441" s="191" t="s">
        <v>693</v>
      </c>
    </row>
    <row r="442" s="2" customFormat="1" ht="16.5" customHeight="1">
      <c r="A442" s="38"/>
      <c r="B442" s="179"/>
      <c r="C442" s="180" t="s">
        <v>694</v>
      </c>
      <c r="D442" s="180" t="s">
        <v>168</v>
      </c>
      <c r="E442" s="181" t="s">
        <v>695</v>
      </c>
      <c r="F442" s="182" t="s">
        <v>696</v>
      </c>
      <c r="G442" s="183" t="s">
        <v>171</v>
      </c>
      <c r="H442" s="184">
        <v>82.489000000000004</v>
      </c>
      <c r="I442" s="185"/>
      <c r="J442" s="186">
        <f>ROUND(I442*H442,2)</f>
        <v>0</v>
      </c>
      <c r="K442" s="182" t="s">
        <v>1</v>
      </c>
      <c r="L442" s="39"/>
      <c r="M442" s="187" t="s">
        <v>1</v>
      </c>
      <c r="N442" s="188" t="s">
        <v>39</v>
      </c>
      <c r="O442" s="77"/>
      <c r="P442" s="189">
        <f>O442*H442</f>
        <v>0</v>
      </c>
      <c r="Q442" s="189">
        <v>0</v>
      </c>
      <c r="R442" s="189">
        <f>Q442*H442</f>
        <v>0</v>
      </c>
      <c r="S442" s="189">
        <v>0</v>
      </c>
      <c r="T442" s="190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191" t="s">
        <v>286</v>
      </c>
      <c r="AT442" s="191" t="s">
        <v>168</v>
      </c>
      <c r="AU442" s="191" t="s">
        <v>82</v>
      </c>
      <c r="AY442" s="19" t="s">
        <v>166</v>
      </c>
      <c r="BE442" s="192">
        <f>IF(N442="základní",J442,0)</f>
        <v>0</v>
      </c>
      <c r="BF442" s="192">
        <f>IF(N442="snížená",J442,0)</f>
        <v>0</v>
      </c>
      <c r="BG442" s="192">
        <f>IF(N442="zákl. přenesená",J442,0)</f>
        <v>0</v>
      </c>
      <c r="BH442" s="192">
        <f>IF(N442="sníž. přenesená",J442,0)</f>
        <v>0</v>
      </c>
      <c r="BI442" s="192">
        <f>IF(N442="nulová",J442,0)</f>
        <v>0</v>
      </c>
      <c r="BJ442" s="19" t="s">
        <v>80</v>
      </c>
      <c r="BK442" s="192">
        <f>ROUND(I442*H442,2)</f>
        <v>0</v>
      </c>
      <c r="BL442" s="19" t="s">
        <v>286</v>
      </c>
      <c r="BM442" s="191" t="s">
        <v>697</v>
      </c>
    </row>
    <row r="443" s="14" customFormat="1">
      <c r="A443" s="14"/>
      <c r="B443" s="201"/>
      <c r="C443" s="14"/>
      <c r="D443" s="194" t="s">
        <v>175</v>
      </c>
      <c r="E443" s="202" t="s">
        <v>1</v>
      </c>
      <c r="F443" s="203" t="s">
        <v>688</v>
      </c>
      <c r="G443" s="14"/>
      <c r="H443" s="204">
        <v>82.489000000000004</v>
      </c>
      <c r="I443" s="205"/>
      <c r="J443" s="14"/>
      <c r="K443" s="14"/>
      <c r="L443" s="201"/>
      <c r="M443" s="206"/>
      <c r="N443" s="207"/>
      <c r="O443" s="207"/>
      <c r="P443" s="207"/>
      <c r="Q443" s="207"/>
      <c r="R443" s="207"/>
      <c r="S443" s="207"/>
      <c r="T443" s="20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02" t="s">
        <v>175</v>
      </c>
      <c r="AU443" s="202" t="s">
        <v>82</v>
      </c>
      <c r="AV443" s="14" t="s">
        <v>82</v>
      </c>
      <c r="AW443" s="14" t="s">
        <v>30</v>
      </c>
      <c r="AX443" s="14" t="s">
        <v>74</v>
      </c>
      <c r="AY443" s="202" t="s">
        <v>166</v>
      </c>
    </row>
    <row r="444" s="15" customFormat="1">
      <c r="A444" s="15"/>
      <c r="B444" s="209"/>
      <c r="C444" s="15"/>
      <c r="D444" s="194" t="s">
        <v>175</v>
      </c>
      <c r="E444" s="210" t="s">
        <v>1</v>
      </c>
      <c r="F444" s="211" t="s">
        <v>180</v>
      </c>
      <c r="G444" s="15"/>
      <c r="H444" s="212">
        <v>82.489000000000004</v>
      </c>
      <c r="I444" s="213"/>
      <c r="J444" s="15"/>
      <c r="K444" s="15"/>
      <c r="L444" s="209"/>
      <c r="M444" s="214"/>
      <c r="N444" s="215"/>
      <c r="O444" s="215"/>
      <c r="P444" s="215"/>
      <c r="Q444" s="215"/>
      <c r="R444" s="215"/>
      <c r="S444" s="215"/>
      <c r="T444" s="216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10" t="s">
        <v>175</v>
      </c>
      <c r="AU444" s="210" t="s">
        <v>82</v>
      </c>
      <c r="AV444" s="15" t="s">
        <v>173</v>
      </c>
      <c r="AW444" s="15" t="s">
        <v>30</v>
      </c>
      <c r="AX444" s="15" t="s">
        <v>80</v>
      </c>
      <c r="AY444" s="210" t="s">
        <v>166</v>
      </c>
    </row>
    <row r="445" s="2" customFormat="1" ht="24.15" customHeight="1">
      <c r="A445" s="38"/>
      <c r="B445" s="179"/>
      <c r="C445" s="217" t="s">
        <v>698</v>
      </c>
      <c r="D445" s="217" t="s">
        <v>259</v>
      </c>
      <c r="E445" s="218" t="s">
        <v>699</v>
      </c>
      <c r="F445" s="219" t="s">
        <v>700</v>
      </c>
      <c r="G445" s="220" t="s">
        <v>171</v>
      </c>
      <c r="H445" s="221">
        <v>90.738</v>
      </c>
      <c r="I445" s="222"/>
      <c r="J445" s="223">
        <f>ROUND(I445*H445,2)</f>
        <v>0</v>
      </c>
      <c r="K445" s="219" t="s">
        <v>172</v>
      </c>
      <c r="L445" s="224"/>
      <c r="M445" s="225" t="s">
        <v>1</v>
      </c>
      <c r="N445" s="226" t="s">
        <v>39</v>
      </c>
      <c r="O445" s="77"/>
      <c r="P445" s="189">
        <f>O445*H445</f>
        <v>0</v>
      </c>
      <c r="Q445" s="189">
        <v>0.00064999999999999997</v>
      </c>
      <c r="R445" s="189">
        <f>Q445*H445</f>
        <v>0.058979699999999996</v>
      </c>
      <c r="S445" s="189">
        <v>0</v>
      </c>
      <c r="T445" s="190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91" t="s">
        <v>367</v>
      </c>
      <c r="AT445" s="191" t="s">
        <v>259</v>
      </c>
      <c r="AU445" s="191" t="s">
        <v>82</v>
      </c>
      <c r="AY445" s="19" t="s">
        <v>166</v>
      </c>
      <c r="BE445" s="192">
        <f>IF(N445="základní",J445,0)</f>
        <v>0</v>
      </c>
      <c r="BF445" s="192">
        <f>IF(N445="snížená",J445,0)</f>
        <v>0</v>
      </c>
      <c r="BG445" s="192">
        <f>IF(N445="zákl. přenesená",J445,0)</f>
        <v>0</v>
      </c>
      <c r="BH445" s="192">
        <f>IF(N445="sníž. přenesená",J445,0)</f>
        <v>0</v>
      </c>
      <c r="BI445" s="192">
        <f>IF(N445="nulová",J445,0)</f>
        <v>0</v>
      </c>
      <c r="BJ445" s="19" t="s">
        <v>80</v>
      </c>
      <c r="BK445" s="192">
        <f>ROUND(I445*H445,2)</f>
        <v>0</v>
      </c>
      <c r="BL445" s="19" t="s">
        <v>286</v>
      </c>
      <c r="BM445" s="191" t="s">
        <v>701</v>
      </c>
    </row>
    <row r="446" s="14" customFormat="1">
      <c r="A446" s="14"/>
      <c r="B446" s="201"/>
      <c r="C446" s="14"/>
      <c r="D446" s="194" t="s">
        <v>175</v>
      </c>
      <c r="E446" s="202" t="s">
        <v>1</v>
      </c>
      <c r="F446" s="203" t="s">
        <v>702</v>
      </c>
      <c r="G446" s="14"/>
      <c r="H446" s="204">
        <v>90.738</v>
      </c>
      <c r="I446" s="205"/>
      <c r="J446" s="14"/>
      <c r="K446" s="14"/>
      <c r="L446" s="201"/>
      <c r="M446" s="206"/>
      <c r="N446" s="207"/>
      <c r="O446" s="207"/>
      <c r="P446" s="207"/>
      <c r="Q446" s="207"/>
      <c r="R446" s="207"/>
      <c r="S446" s="207"/>
      <c r="T446" s="20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02" t="s">
        <v>175</v>
      </c>
      <c r="AU446" s="202" t="s">
        <v>82</v>
      </c>
      <c r="AV446" s="14" t="s">
        <v>82</v>
      </c>
      <c r="AW446" s="14" t="s">
        <v>30</v>
      </c>
      <c r="AX446" s="14" t="s">
        <v>80</v>
      </c>
      <c r="AY446" s="202" t="s">
        <v>166</v>
      </c>
    </row>
    <row r="447" s="2" customFormat="1" ht="16.5" customHeight="1">
      <c r="A447" s="38"/>
      <c r="B447" s="179"/>
      <c r="C447" s="180" t="s">
        <v>703</v>
      </c>
      <c r="D447" s="180" t="s">
        <v>168</v>
      </c>
      <c r="E447" s="181" t="s">
        <v>704</v>
      </c>
      <c r="F447" s="182" t="s">
        <v>705</v>
      </c>
      <c r="G447" s="183" t="s">
        <v>171</v>
      </c>
      <c r="H447" s="184">
        <v>82.489000000000004</v>
      </c>
      <c r="I447" s="185"/>
      <c r="J447" s="186">
        <f>ROUND(I447*H447,2)</f>
        <v>0</v>
      </c>
      <c r="K447" s="182" t="s">
        <v>1</v>
      </c>
      <c r="L447" s="39"/>
      <c r="M447" s="187" t="s">
        <v>1</v>
      </c>
      <c r="N447" s="188" t="s">
        <v>39</v>
      </c>
      <c r="O447" s="77"/>
      <c r="P447" s="189">
        <f>O447*H447</f>
        <v>0</v>
      </c>
      <c r="Q447" s="189">
        <v>0</v>
      </c>
      <c r="R447" s="189">
        <f>Q447*H447</f>
        <v>0</v>
      </c>
      <c r="S447" s="189">
        <v>0.00069999999999999999</v>
      </c>
      <c r="T447" s="190">
        <f>S447*H447</f>
        <v>0.057742300000000003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191" t="s">
        <v>286</v>
      </c>
      <c r="AT447" s="191" t="s">
        <v>168</v>
      </c>
      <c r="AU447" s="191" t="s">
        <v>82</v>
      </c>
      <c r="AY447" s="19" t="s">
        <v>166</v>
      </c>
      <c r="BE447" s="192">
        <f>IF(N447="základní",J447,0)</f>
        <v>0</v>
      </c>
      <c r="BF447" s="192">
        <f>IF(N447="snížená",J447,0)</f>
        <v>0</v>
      </c>
      <c r="BG447" s="192">
        <f>IF(N447="zákl. přenesená",J447,0)</f>
        <v>0</v>
      </c>
      <c r="BH447" s="192">
        <f>IF(N447="sníž. přenesená",J447,0)</f>
        <v>0</v>
      </c>
      <c r="BI447" s="192">
        <f>IF(N447="nulová",J447,0)</f>
        <v>0</v>
      </c>
      <c r="BJ447" s="19" t="s">
        <v>80</v>
      </c>
      <c r="BK447" s="192">
        <f>ROUND(I447*H447,2)</f>
        <v>0</v>
      </c>
      <c r="BL447" s="19" t="s">
        <v>286</v>
      </c>
      <c r="BM447" s="191" t="s">
        <v>706</v>
      </c>
    </row>
    <row r="448" s="2" customFormat="1" ht="24.15" customHeight="1">
      <c r="A448" s="38"/>
      <c r="B448" s="179"/>
      <c r="C448" s="180" t="s">
        <v>707</v>
      </c>
      <c r="D448" s="180" t="s">
        <v>168</v>
      </c>
      <c r="E448" s="181" t="s">
        <v>708</v>
      </c>
      <c r="F448" s="182" t="s">
        <v>709</v>
      </c>
      <c r="G448" s="183" t="s">
        <v>171</v>
      </c>
      <c r="H448" s="184">
        <v>82.489000000000004</v>
      </c>
      <c r="I448" s="185"/>
      <c r="J448" s="186">
        <f>ROUND(I448*H448,2)</f>
        <v>0</v>
      </c>
      <c r="K448" s="182" t="s">
        <v>172</v>
      </c>
      <c r="L448" s="39"/>
      <c r="M448" s="187" t="s">
        <v>1</v>
      </c>
      <c r="N448" s="188" t="s">
        <v>39</v>
      </c>
      <c r="O448" s="77"/>
      <c r="P448" s="189">
        <f>O448*H448</f>
        <v>0</v>
      </c>
      <c r="Q448" s="189">
        <v>0.00088000000000000003</v>
      </c>
      <c r="R448" s="189">
        <f>Q448*H448</f>
        <v>0.07259032</v>
      </c>
      <c r="S448" s="189">
        <v>0</v>
      </c>
      <c r="T448" s="190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191" t="s">
        <v>173</v>
      </c>
      <c r="AT448" s="191" t="s">
        <v>168</v>
      </c>
      <c r="AU448" s="191" t="s">
        <v>82</v>
      </c>
      <c r="AY448" s="19" t="s">
        <v>166</v>
      </c>
      <c r="BE448" s="192">
        <f>IF(N448="základní",J448,0)</f>
        <v>0</v>
      </c>
      <c r="BF448" s="192">
        <f>IF(N448="snížená",J448,0)</f>
        <v>0</v>
      </c>
      <c r="BG448" s="192">
        <f>IF(N448="zákl. přenesená",J448,0)</f>
        <v>0</v>
      </c>
      <c r="BH448" s="192">
        <f>IF(N448="sníž. přenesená",J448,0)</f>
        <v>0</v>
      </c>
      <c r="BI448" s="192">
        <f>IF(N448="nulová",J448,0)</f>
        <v>0</v>
      </c>
      <c r="BJ448" s="19" t="s">
        <v>80</v>
      </c>
      <c r="BK448" s="192">
        <f>ROUND(I448*H448,2)</f>
        <v>0</v>
      </c>
      <c r="BL448" s="19" t="s">
        <v>173</v>
      </c>
      <c r="BM448" s="191" t="s">
        <v>710</v>
      </c>
    </row>
    <row r="449" s="14" customFormat="1">
      <c r="A449" s="14"/>
      <c r="B449" s="201"/>
      <c r="C449" s="14"/>
      <c r="D449" s="194" t="s">
        <v>175</v>
      </c>
      <c r="E449" s="202" t="s">
        <v>1</v>
      </c>
      <c r="F449" s="203" t="s">
        <v>688</v>
      </c>
      <c r="G449" s="14"/>
      <c r="H449" s="204">
        <v>82.489000000000004</v>
      </c>
      <c r="I449" s="205"/>
      <c r="J449" s="14"/>
      <c r="K449" s="14"/>
      <c r="L449" s="201"/>
      <c r="M449" s="206"/>
      <c r="N449" s="207"/>
      <c r="O449" s="207"/>
      <c r="P449" s="207"/>
      <c r="Q449" s="207"/>
      <c r="R449" s="207"/>
      <c r="S449" s="207"/>
      <c r="T449" s="20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02" t="s">
        <v>175</v>
      </c>
      <c r="AU449" s="202" t="s">
        <v>82</v>
      </c>
      <c r="AV449" s="14" t="s">
        <v>82</v>
      </c>
      <c r="AW449" s="14" t="s">
        <v>30</v>
      </c>
      <c r="AX449" s="14" t="s">
        <v>74</v>
      </c>
      <c r="AY449" s="202" t="s">
        <v>166</v>
      </c>
    </row>
    <row r="450" s="15" customFormat="1">
      <c r="A450" s="15"/>
      <c r="B450" s="209"/>
      <c r="C450" s="15"/>
      <c r="D450" s="194" t="s">
        <v>175</v>
      </c>
      <c r="E450" s="210" t="s">
        <v>1</v>
      </c>
      <c r="F450" s="211" t="s">
        <v>180</v>
      </c>
      <c r="G450" s="15"/>
      <c r="H450" s="212">
        <v>82.489000000000004</v>
      </c>
      <c r="I450" s="213"/>
      <c r="J450" s="15"/>
      <c r="K450" s="15"/>
      <c r="L450" s="209"/>
      <c r="M450" s="214"/>
      <c r="N450" s="215"/>
      <c r="O450" s="215"/>
      <c r="P450" s="215"/>
      <c r="Q450" s="215"/>
      <c r="R450" s="215"/>
      <c r="S450" s="215"/>
      <c r="T450" s="216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10" t="s">
        <v>175</v>
      </c>
      <c r="AU450" s="210" t="s">
        <v>82</v>
      </c>
      <c r="AV450" s="15" t="s">
        <v>173</v>
      </c>
      <c r="AW450" s="15" t="s">
        <v>30</v>
      </c>
      <c r="AX450" s="15" t="s">
        <v>80</v>
      </c>
      <c r="AY450" s="210" t="s">
        <v>166</v>
      </c>
    </row>
    <row r="451" s="2" customFormat="1" ht="24.15" customHeight="1">
      <c r="A451" s="38"/>
      <c r="B451" s="179"/>
      <c r="C451" s="180" t="s">
        <v>711</v>
      </c>
      <c r="D451" s="180" t="s">
        <v>168</v>
      </c>
      <c r="E451" s="181" t="s">
        <v>712</v>
      </c>
      <c r="F451" s="182" t="s">
        <v>713</v>
      </c>
      <c r="G451" s="183" t="s">
        <v>171</v>
      </c>
      <c r="H451" s="184">
        <v>82.489000000000004</v>
      </c>
      <c r="I451" s="185"/>
      <c r="J451" s="186">
        <f>ROUND(I451*H451,2)</f>
        <v>0</v>
      </c>
      <c r="K451" s="182" t="s">
        <v>172</v>
      </c>
      <c r="L451" s="39"/>
      <c r="M451" s="187" t="s">
        <v>1</v>
      </c>
      <c r="N451" s="188" t="s">
        <v>39</v>
      </c>
      <c r="O451" s="77"/>
      <c r="P451" s="189">
        <f>O451*H451</f>
        <v>0</v>
      </c>
      <c r="Q451" s="189">
        <v>0</v>
      </c>
      <c r="R451" s="189">
        <f>Q451*H451</f>
        <v>0</v>
      </c>
      <c r="S451" s="189">
        <v>0</v>
      </c>
      <c r="T451" s="190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191" t="s">
        <v>173</v>
      </c>
      <c r="AT451" s="191" t="s">
        <v>168</v>
      </c>
      <c r="AU451" s="191" t="s">
        <v>82</v>
      </c>
      <c r="AY451" s="19" t="s">
        <v>166</v>
      </c>
      <c r="BE451" s="192">
        <f>IF(N451="základní",J451,0)</f>
        <v>0</v>
      </c>
      <c r="BF451" s="192">
        <f>IF(N451="snížená",J451,0)</f>
        <v>0</v>
      </c>
      <c r="BG451" s="192">
        <f>IF(N451="zákl. přenesená",J451,0)</f>
        <v>0</v>
      </c>
      <c r="BH451" s="192">
        <f>IF(N451="sníž. přenesená",J451,0)</f>
        <v>0</v>
      </c>
      <c r="BI451" s="192">
        <f>IF(N451="nulová",J451,0)</f>
        <v>0</v>
      </c>
      <c r="BJ451" s="19" t="s">
        <v>80</v>
      </c>
      <c r="BK451" s="192">
        <f>ROUND(I451*H451,2)</f>
        <v>0</v>
      </c>
      <c r="BL451" s="19" t="s">
        <v>173</v>
      </c>
      <c r="BM451" s="191" t="s">
        <v>714</v>
      </c>
    </row>
    <row r="452" s="2" customFormat="1" ht="16.5" customHeight="1">
      <c r="A452" s="38"/>
      <c r="B452" s="179"/>
      <c r="C452" s="180" t="s">
        <v>715</v>
      </c>
      <c r="D452" s="180" t="s">
        <v>168</v>
      </c>
      <c r="E452" s="181" t="s">
        <v>716</v>
      </c>
      <c r="F452" s="182" t="s">
        <v>717</v>
      </c>
      <c r="G452" s="183" t="s">
        <v>243</v>
      </c>
      <c r="H452" s="184">
        <v>2.8149999999999999</v>
      </c>
      <c r="I452" s="185"/>
      <c r="J452" s="186">
        <f>ROUND(I452*H452,2)</f>
        <v>0</v>
      </c>
      <c r="K452" s="182" t="s">
        <v>172</v>
      </c>
      <c r="L452" s="39"/>
      <c r="M452" s="187" t="s">
        <v>1</v>
      </c>
      <c r="N452" s="188" t="s">
        <v>39</v>
      </c>
      <c r="O452" s="77"/>
      <c r="P452" s="189">
        <f>O452*H452</f>
        <v>0</v>
      </c>
      <c r="Q452" s="189">
        <v>1.05555</v>
      </c>
      <c r="R452" s="189">
        <f>Q452*H452</f>
        <v>2.9713732500000001</v>
      </c>
      <c r="S452" s="189">
        <v>0</v>
      </c>
      <c r="T452" s="19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91" t="s">
        <v>173</v>
      </c>
      <c r="AT452" s="191" t="s">
        <v>168</v>
      </c>
      <c r="AU452" s="191" t="s">
        <v>82</v>
      </c>
      <c r="AY452" s="19" t="s">
        <v>166</v>
      </c>
      <c r="BE452" s="192">
        <f>IF(N452="základní",J452,0)</f>
        <v>0</v>
      </c>
      <c r="BF452" s="192">
        <f>IF(N452="snížená",J452,0)</f>
        <v>0</v>
      </c>
      <c r="BG452" s="192">
        <f>IF(N452="zákl. přenesená",J452,0)</f>
        <v>0</v>
      </c>
      <c r="BH452" s="192">
        <f>IF(N452="sníž. přenesená",J452,0)</f>
        <v>0</v>
      </c>
      <c r="BI452" s="192">
        <f>IF(N452="nulová",J452,0)</f>
        <v>0</v>
      </c>
      <c r="BJ452" s="19" t="s">
        <v>80</v>
      </c>
      <c r="BK452" s="192">
        <f>ROUND(I452*H452,2)</f>
        <v>0</v>
      </c>
      <c r="BL452" s="19" t="s">
        <v>173</v>
      </c>
      <c r="BM452" s="191" t="s">
        <v>718</v>
      </c>
    </row>
    <row r="453" s="13" customFormat="1">
      <c r="A453" s="13"/>
      <c r="B453" s="193"/>
      <c r="C453" s="13"/>
      <c r="D453" s="194" t="s">
        <v>175</v>
      </c>
      <c r="E453" s="195" t="s">
        <v>1</v>
      </c>
      <c r="F453" s="196" t="s">
        <v>719</v>
      </c>
      <c r="G453" s="13"/>
      <c r="H453" s="195" t="s">
        <v>1</v>
      </c>
      <c r="I453" s="197"/>
      <c r="J453" s="13"/>
      <c r="K453" s="13"/>
      <c r="L453" s="193"/>
      <c r="M453" s="198"/>
      <c r="N453" s="199"/>
      <c r="O453" s="199"/>
      <c r="P453" s="199"/>
      <c r="Q453" s="199"/>
      <c r="R453" s="199"/>
      <c r="S453" s="199"/>
      <c r="T453" s="20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95" t="s">
        <v>175</v>
      </c>
      <c r="AU453" s="195" t="s">
        <v>82</v>
      </c>
      <c r="AV453" s="13" t="s">
        <v>80</v>
      </c>
      <c r="AW453" s="13" t="s">
        <v>30</v>
      </c>
      <c r="AX453" s="13" t="s">
        <v>74</v>
      </c>
      <c r="AY453" s="195" t="s">
        <v>166</v>
      </c>
    </row>
    <row r="454" s="14" customFormat="1">
      <c r="A454" s="14"/>
      <c r="B454" s="201"/>
      <c r="C454" s="14"/>
      <c r="D454" s="194" t="s">
        <v>175</v>
      </c>
      <c r="E454" s="202" t="s">
        <v>1</v>
      </c>
      <c r="F454" s="203" t="s">
        <v>720</v>
      </c>
      <c r="G454" s="14"/>
      <c r="H454" s="204">
        <v>2.6829999999999998</v>
      </c>
      <c r="I454" s="205"/>
      <c r="J454" s="14"/>
      <c r="K454" s="14"/>
      <c r="L454" s="201"/>
      <c r="M454" s="206"/>
      <c r="N454" s="207"/>
      <c r="O454" s="207"/>
      <c r="P454" s="207"/>
      <c r="Q454" s="207"/>
      <c r="R454" s="207"/>
      <c r="S454" s="207"/>
      <c r="T454" s="208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02" t="s">
        <v>175</v>
      </c>
      <c r="AU454" s="202" t="s">
        <v>82</v>
      </c>
      <c r="AV454" s="14" t="s">
        <v>82</v>
      </c>
      <c r="AW454" s="14" t="s">
        <v>30</v>
      </c>
      <c r="AX454" s="14" t="s">
        <v>74</v>
      </c>
      <c r="AY454" s="202" t="s">
        <v>166</v>
      </c>
    </row>
    <row r="455" s="13" customFormat="1">
      <c r="A455" s="13"/>
      <c r="B455" s="193"/>
      <c r="C455" s="13"/>
      <c r="D455" s="194" t="s">
        <v>175</v>
      </c>
      <c r="E455" s="195" t="s">
        <v>1</v>
      </c>
      <c r="F455" s="196" t="s">
        <v>721</v>
      </c>
      <c r="G455" s="13"/>
      <c r="H455" s="195" t="s">
        <v>1</v>
      </c>
      <c r="I455" s="197"/>
      <c r="J455" s="13"/>
      <c r="K455" s="13"/>
      <c r="L455" s="193"/>
      <c r="M455" s="198"/>
      <c r="N455" s="199"/>
      <c r="O455" s="199"/>
      <c r="P455" s="199"/>
      <c r="Q455" s="199"/>
      <c r="R455" s="199"/>
      <c r="S455" s="199"/>
      <c r="T455" s="20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5" t="s">
        <v>175</v>
      </c>
      <c r="AU455" s="195" t="s">
        <v>82</v>
      </c>
      <c r="AV455" s="13" t="s">
        <v>80</v>
      </c>
      <c r="AW455" s="13" t="s">
        <v>30</v>
      </c>
      <c r="AX455" s="13" t="s">
        <v>74</v>
      </c>
      <c r="AY455" s="195" t="s">
        <v>166</v>
      </c>
    </row>
    <row r="456" s="14" customFormat="1">
      <c r="A456" s="14"/>
      <c r="B456" s="201"/>
      <c r="C456" s="14"/>
      <c r="D456" s="194" t="s">
        <v>175</v>
      </c>
      <c r="E456" s="202" t="s">
        <v>1</v>
      </c>
      <c r="F456" s="203" t="s">
        <v>722</v>
      </c>
      <c r="G456" s="14"/>
      <c r="H456" s="204">
        <v>0.13200000000000001</v>
      </c>
      <c r="I456" s="205"/>
      <c r="J456" s="14"/>
      <c r="K456" s="14"/>
      <c r="L456" s="201"/>
      <c r="M456" s="206"/>
      <c r="N456" s="207"/>
      <c r="O456" s="207"/>
      <c r="P456" s="207"/>
      <c r="Q456" s="207"/>
      <c r="R456" s="207"/>
      <c r="S456" s="207"/>
      <c r="T456" s="208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02" t="s">
        <v>175</v>
      </c>
      <c r="AU456" s="202" t="s">
        <v>82</v>
      </c>
      <c r="AV456" s="14" t="s">
        <v>82</v>
      </c>
      <c r="AW456" s="14" t="s">
        <v>30</v>
      </c>
      <c r="AX456" s="14" t="s">
        <v>74</v>
      </c>
      <c r="AY456" s="202" t="s">
        <v>166</v>
      </c>
    </row>
    <row r="457" s="15" customFormat="1">
      <c r="A457" s="15"/>
      <c r="B457" s="209"/>
      <c r="C457" s="15"/>
      <c r="D457" s="194" t="s">
        <v>175</v>
      </c>
      <c r="E457" s="210" t="s">
        <v>1</v>
      </c>
      <c r="F457" s="211" t="s">
        <v>180</v>
      </c>
      <c r="G457" s="15"/>
      <c r="H457" s="212">
        <v>2.8149999999999999</v>
      </c>
      <c r="I457" s="213"/>
      <c r="J457" s="15"/>
      <c r="K457" s="15"/>
      <c r="L457" s="209"/>
      <c r="M457" s="214"/>
      <c r="N457" s="215"/>
      <c r="O457" s="215"/>
      <c r="P457" s="215"/>
      <c r="Q457" s="215"/>
      <c r="R457" s="215"/>
      <c r="S457" s="215"/>
      <c r="T457" s="216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10" t="s">
        <v>175</v>
      </c>
      <c r="AU457" s="210" t="s">
        <v>82</v>
      </c>
      <c r="AV457" s="15" t="s">
        <v>173</v>
      </c>
      <c r="AW457" s="15" t="s">
        <v>30</v>
      </c>
      <c r="AX457" s="15" t="s">
        <v>80</v>
      </c>
      <c r="AY457" s="210" t="s">
        <v>166</v>
      </c>
    </row>
    <row r="458" s="2" customFormat="1" ht="24.15" customHeight="1">
      <c r="A458" s="38"/>
      <c r="B458" s="179"/>
      <c r="C458" s="180" t="s">
        <v>723</v>
      </c>
      <c r="D458" s="180" t="s">
        <v>168</v>
      </c>
      <c r="E458" s="181" t="s">
        <v>724</v>
      </c>
      <c r="F458" s="182" t="s">
        <v>725</v>
      </c>
      <c r="G458" s="183" t="s">
        <v>171</v>
      </c>
      <c r="H458" s="184">
        <v>82.489000000000004</v>
      </c>
      <c r="I458" s="185"/>
      <c r="J458" s="186">
        <f>ROUND(I458*H458,2)</f>
        <v>0</v>
      </c>
      <c r="K458" s="182" t="s">
        <v>1</v>
      </c>
      <c r="L458" s="39"/>
      <c r="M458" s="187" t="s">
        <v>1</v>
      </c>
      <c r="N458" s="188" t="s">
        <v>39</v>
      </c>
      <c r="O458" s="77"/>
      <c r="P458" s="189">
        <f>O458*H458</f>
        <v>0</v>
      </c>
      <c r="Q458" s="189">
        <v>0</v>
      </c>
      <c r="R458" s="189">
        <f>Q458*H458</f>
        <v>0</v>
      </c>
      <c r="S458" s="189">
        <v>0</v>
      </c>
      <c r="T458" s="190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91" t="s">
        <v>286</v>
      </c>
      <c r="AT458" s="191" t="s">
        <v>168</v>
      </c>
      <c r="AU458" s="191" t="s">
        <v>82</v>
      </c>
      <c r="AY458" s="19" t="s">
        <v>166</v>
      </c>
      <c r="BE458" s="192">
        <f>IF(N458="základní",J458,0)</f>
        <v>0</v>
      </c>
      <c r="BF458" s="192">
        <f>IF(N458="snížená",J458,0)</f>
        <v>0</v>
      </c>
      <c r="BG458" s="192">
        <f>IF(N458="zákl. přenesená",J458,0)</f>
        <v>0</v>
      </c>
      <c r="BH458" s="192">
        <f>IF(N458="sníž. přenesená",J458,0)</f>
        <v>0</v>
      </c>
      <c r="BI458" s="192">
        <f>IF(N458="nulová",J458,0)</f>
        <v>0</v>
      </c>
      <c r="BJ458" s="19" t="s">
        <v>80</v>
      </c>
      <c r="BK458" s="192">
        <f>ROUND(I458*H458,2)</f>
        <v>0</v>
      </c>
      <c r="BL458" s="19" t="s">
        <v>286</v>
      </c>
      <c r="BM458" s="191" t="s">
        <v>726</v>
      </c>
    </row>
    <row r="459" s="2" customFormat="1" ht="24.15" customHeight="1">
      <c r="A459" s="38"/>
      <c r="B459" s="179"/>
      <c r="C459" s="180" t="s">
        <v>284</v>
      </c>
      <c r="D459" s="180" t="s">
        <v>168</v>
      </c>
      <c r="E459" s="181" t="s">
        <v>727</v>
      </c>
      <c r="F459" s="182" t="s">
        <v>728</v>
      </c>
      <c r="G459" s="183" t="s">
        <v>282</v>
      </c>
      <c r="H459" s="184">
        <v>7</v>
      </c>
      <c r="I459" s="185"/>
      <c r="J459" s="186">
        <f>ROUND(I459*H459,2)</f>
        <v>0</v>
      </c>
      <c r="K459" s="182" t="s">
        <v>172</v>
      </c>
      <c r="L459" s="39"/>
      <c r="M459" s="187" t="s">
        <v>1</v>
      </c>
      <c r="N459" s="188" t="s">
        <v>39</v>
      </c>
      <c r="O459" s="77"/>
      <c r="P459" s="189">
        <f>O459*H459</f>
        <v>0</v>
      </c>
      <c r="Q459" s="189">
        <v>0.066600000000000006</v>
      </c>
      <c r="R459" s="189">
        <f>Q459*H459</f>
        <v>0.46620000000000006</v>
      </c>
      <c r="S459" s="189">
        <v>0</v>
      </c>
      <c r="T459" s="190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191" t="s">
        <v>173</v>
      </c>
      <c r="AT459" s="191" t="s">
        <v>168</v>
      </c>
      <c r="AU459" s="191" t="s">
        <v>82</v>
      </c>
      <c r="AY459" s="19" t="s">
        <v>166</v>
      </c>
      <c r="BE459" s="192">
        <f>IF(N459="základní",J459,0)</f>
        <v>0</v>
      </c>
      <c r="BF459" s="192">
        <f>IF(N459="snížená",J459,0)</f>
        <v>0</v>
      </c>
      <c r="BG459" s="192">
        <f>IF(N459="zákl. přenesená",J459,0)</f>
        <v>0</v>
      </c>
      <c r="BH459" s="192">
        <f>IF(N459="sníž. přenesená",J459,0)</f>
        <v>0</v>
      </c>
      <c r="BI459" s="192">
        <f>IF(N459="nulová",J459,0)</f>
        <v>0</v>
      </c>
      <c r="BJ459" s="19" t="s">
        <v>80</v>
      </c>
      <c r="BK459" s="192">
        <f>ROUND(I459*H459,2)</f>
        <v>0</v>
      </c>
      <c r="BL459" s="19" t="s">
        <v>173</v>
      </c>
      <c r="BM459" s="191" t="s">
        <v>729</v>
      </c>
    </row>
    <row r="460" s="13" customFormat="1">
      <c r="A460" s="13"/>
      <c r="B460" s="193"/>
      <c r="C460" s="13"/>
      <c r="D460" s="194" t="s">
        <v>175</v>
      </c>
      <c r="E460" s="195" t="s">
        <v>1</v>
      </c>
      <c r="F460" s="196" t="s">
        <v>730</v>
      </c>
      <c r="G460" s="13"/>
      <c r="H460" s="195" t="s">
        <v>1</v>
      </c>
      <c r="I460" s="197"/>
      <c r="J460" s="13"/>
      <c r="K460" s="13"/>
      <c r="L460" s="193"/>
      <c r="M460" s="198"/>
      <c r="N460" s="199"/>
      <c r="O460" s="199"/>
      <c r="P460" s="199"/>
      <c r="Q460" s="199"/>
      <c r="R460" s="199"/>
      <c r="S460" s="199"/>
      <c r="T460" s="20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95" t="s">
        <v>175</v>
      </c>
      <c r="AU460" s="195" t="s">
        <v>82</v>
      </c>
      <c r="AV460" s="13" t="s">
        <v>80</v>
      </c>
      <c r="AW460" s="13" t="s">
        <v>30</v>
      </c>
      <c r="AX460" s="13" t="s">
        <v>74</v>
      </c>
      <c r="AY460" s="195" t="s">
        <v>166</v>
      </c>
    </row>
    <row r="461" s="14" customFormat="1">
      <c r="A461" s="14"/>
      <c r="B461" s="201"/>
      <c r="C461" s="14"/>
      <c r="D461" s="194" t="s">
        <v>175</v>
      </c>
      <c r="E461" s="202" t="s">
        <v>1</v>
      </c>
      <c r="F461" s="203" t="s">
        <v>216</v>
      </c>
      <c r="G461" s="14"/>
      <c r="H461" s="204">
        <v>7</v>
      </c>
      <c r="I461" s="205"/>
      <c r="J461" s="14"/>
      <c r="K461" s="14"/>
      <c r="L461" s="201"/>
      <c r="M461" s="206"/>
      <c r="N461" s="207"/>
      <c r="O461" s="207"/>
      <c r="P461" s="207"/>
      <c r="Q461" s="207"/>
      <c r="R461" s="207"/>
      <c r="S461" s="207"/>
      <c r="T461" s="208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02" t="s">
        <v>175</v>
      </c>
      <c r="AU461" s="202" t="s">
        <v>82</v>
      </c>
      <c r="AV461" s="14" t="s">
        <v>82</v>
      </c>
      <c r="AW461" s="14" t="s">
        <v>30</v>
      </c>
      <c r="AX461" s="14" t="s">
        <v>80</v>
      </c>
      <c r="AY461" s="202" t="s">
        <v>166</v>
      </c>
    </row>
    <row r="462" s="2" customFormat="1" ht="16.5" customHeight="1">
      <c r="A462" s="38"/>
      <c r="B462" s="179"/>
      <c r="C462" s="180" t="s">
        <v>365</v>
      </c>
      <c r="D462" s="180" t="s">
        <v>168</v>
      </c>
      <c r="E462" s="181" t="s">
        <v>731</v>
      </c>
      <c r="F462" s="182" t="s">
        <v>732</v>
      </c>
      <c r="G462" s="183" t="s">
        <v>189</v>
      </c>
      <c r="H462" s="184">
        <v>2.2450000000000001</v>
      </c>
      <c r="I462" s="185"/>
      <c r="J462" s="186">
        <f>ROUND(I462*H462,2)</f>
        <v>0</v>
      </c>
      <c r="K462" s="182" t="s">
        <v>172</v>
      </c>
      <c r="L462" s="39"/>
      <c r="M462" s="187" t="s">
        <v>1</v>
      </c>
      <c r="N462" s="188" t="s">
        <v>39</v>
      </c>
      <c r="O462" s="77"/>
      <c r="P462" s="189">
        <f>O462*H462</f>
        <v>0</v>
      </c>
      <c r="Q462" s="189">
        <v>2.5019800000000001</v>
      </c>
      <c r="R462" s="189">
        <f>Q462*H462</f>
        <v>5.6169451000000006</v>
      </c>
      <c r="S462" s="189">
        <v>0</v>
      </c>
      <c r="T462" s="190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191" t="s">
        <v>173</v>
      </c>
      <c r="AT462" s="191" t="s">
        <v>168</v>
      </c>
      <c r="AU462" s="191" t="s">
        <v>82</v>
      </c>
      <c r="AY462" s="19" t="s">
        <v>166</v>
      </c>
      <c r="BE462" s="192">
        <f>IF(N462="základní",J462,0)</f>
        <v>0</v>
      </c>
      <c r="BF462" s="192">
        <f>IF(N462="snížená",J462,0)</f>
        <v>0</v>
      </c>
      <c r="BG462" s="192">
        <f>IF(N462="zákl. přenesená",J462,0)</f>
        <v>0</v>
      </c>
      <c r="BH462" s="192">
        <f>IF(N462="sníž. přenesená",J462,0)</f>
        <v>0</v>
      </c>
      <c r="BI462" s="192">
        <f>IF(N462="nulová",J462,0)</f>
        <v>0</v>
      </c>
      <c r="BJ462" s="19" t="s">
        <v>80</v>
      </c>
      <c r="BK462" s="192">
        <f>ROUND(I462*H462,2)</f>
        <v>0</v>
      </c>
      <c r="BL462" s="19" t="s">
        <v>173</v>
      </c>
      <c r="BM462" s="191" t="s">
        <v>733</v>
      </c>
    </row>
    <row r="463" s="13" customFormat="1">
      <c r="A463" s="13"/>
      <c r="B463" s="193"/>
      <c r="C463" s="13"/>
      <c r="D463" s="194" t="s">
        <v>175</v>
      </c>
      <c r="E463" s="195" t="s">
        <v>1</v>
      </c>
      <c r="F463" s="196" t="s">
        <v>734</v>
      </c>
      <c r="G463" s="13"/>
      <c r="H463" s="195" t="s">
        <v>1</v>
      </c>
      <c r="I463" s="197"/>
      <c r="J463" s="13"/>
      <c r="K463" s="13"/>
      <c r="L463" s="193"/>
      <c r="M463" s="198"/>
      <c r="N463" s="199"/>
      <c r="O463" s="199"/>
      <c r="P463" s="199"/>
      <c r="Q463" s="199"/>
      <c r="R463" s="199"/>
      <c r="S463" s="199"/>
      <c r="T463" s="20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5" t="s">
        <v>175</v>
      </c>
      <c r="AU463" s="195" t="s">
        <v>82</v>
      </c>
      <c r="AV463" s="13" t="s">
        <v>80</v>
      </c>
      <c r="AW463" s="13" t="s">
        <v>30</v>
      </c>
      <c r="AX463" s="13" t="s">
        <v>74</v>
      </c>
      <c r="AY463" s="195" t="s">
        <v>166</v>
      </c>
    </row>
    <row r="464" s="14" customFormat="1">
      <c r="A464" s="14"/>
      <c r="B464" s="201"/>
      <c r="C464" s="14"/>
      <c r="D464" s="194" t="s">
        <v>175</v>
      </c>
      <c r="E464" s="202" t="s">
        <v>1</v>
      </c>
      <c r="F464" s="203" t="s">
        <v>735</v>
      </c>
      <c r="G464" s="14"/>
      <c r="H464" s="204">
        <v>1.149</v>
      </c>
      <c r="I464" s="205"/>
      <c r="J464" s="14"/>
      <c r="K464" s="14"/>
      <c r="L464" s="201"/>
      <c r="M464" s="206"/>
      <c r="N464" s="207"/>
      <c r="O464" s="207"/>
      <c r="P464" s="207"/>
      <c r="Q464" s="207"/>
      <c r="R464" s="207"/>
      <c r="S464" s="207"/>
      <c r="T464" s="20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02" t="s">
        <v>175</v>
      </c>
      <c r="AU464" s="202" t="s">
        <v>82</v>
      </c>
      <c r="AV464" s="14" t="s">
        <v>82</v>
      </c>
      <c r="AW464" s="14" t="s">
        <v>30</v>
      </c>
      <c r="AX464" s="14" t="s">
        <v>74</v>
      </c>
      <c r="AY464" s="202" t="s">
        <v>166</v>
      </c>
    </row>
    <row r="465" s="14" customFormat="1">
      <c r="A465" s="14"/>
      <c r="B465" s="201"/>
      <c r="C465" s="14"/>
      <c r="D465" s="194" t="s">
        <v>175</v>
      </c>
      <c r="E465" s="202" t="s">
        <v>1</v>
      </c>
      <c r="F465" s="203" t="s">
        <v>736</v>
      </c>
      <c r="G465" s="14"/>
      <c r="H465" s="204">
        <v>1.0640000000000001</v>
      </c>
      <c r="I465" s="205"/>
      <c r="J465" s="14"/>
      <c r="K465" s="14"/>
      <c r="L465" s="201"/>
      <c r="M465" s="206"/>
      <c r="N465" s="207"/>
      <c r="O465" s="207"/>
      <c r="P465" s="207"/>
      <c r="Q465" s="207"/>
      <c r="R465" s="207"/>
      <c r="S465" s="207"/>
      <c r="T465" s="20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02" t="s">
        <v>175</v>
      </c>
      <c r="AU465" s="202" t="s">
        <v>82</v>
      </c>
      <c r="AV465" s="14" t="s">
        <v>82</v>
      </c>
      <c r="AW465" s="14" t="s">
        <v>30</v>
      </c>
      <c r="AX465" s="14" t="s">
        <v>74</v>
      </c>
      <c r="AY465" s="202" t="s">
        <v>166</v>
      </c>
    </row>
    <row r="466" s="13" customFormat="1">
      <c r="A466" s="13"/>
      <c r="B466" s="193"/>
      <c r="C466" s="13"/>
      <c r="D466" s="194" t="s">
        <v>175</v>
      </c>
      <c r="E466" s="195" t="s">
        <v>1</v>
      </c>
      <c r="F466" s="196" t="s">
        <v>737</v>
      </c>
      <c r="G466" s="13"/>
      <c r="H466" s="195" t="s">
        <v>1</v>
      </c>
      <c r="I466" s="197"/>
      <c r="J466" s="13"/>
      <c r="K466" s="13"/>
      <c r="L466" s="193"/>
      <c r="M466" s="198"/>
      <c r="N466" s="199"/>
      <c r="O466" s="199"/>
      <c r="P466" s="199"/>
      <c r="Q466" s="199"/>
      <c r="R466" s="199"/>
      <c r="S466" s="199"/>
      <c r="T466" s="20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5" t="s">
        <v>175</v>
      </c>
      <c r="AU466" s="195" t="s">
        <v>82</v>
      </c>
      <c r="AV466" s="13" t="s">
        <v>80</v>
      </c>
      <c r="AW466" s="13" t="s">
        <v>30</v>
      </c>
      <c r="AX466" s="13" t="s">
        <v>74</v>
      </c>
      <c r="AY466" s="195" t="s">
        <v>166</v>
      </c>
    </row>
    <row r="467" s="14" customFormat="1">
      <c r="A467" s="14"/>
      <c r="B467" s="201"/>
      <c r="C467" s="14"/>
      <c r="D467" s="194" t="s">
        <v>175</v>
      </c>
      <c r="E467" s="202" t="s">
        <v>1</v>
      </c>
      <c r="F467" s="203" t="s">
        <v>738</v>
      </c>
      <c r="G467" s="14"/>
      <c r="H467" s="204">
        <v>0.032000000000000001</v>
      </c>
      <c r="I467" s="205"/>
      <c r="J467" s="14"/>
      <c r="K467" s="14"/>
      <c r="L467" s="201"/>
      <c r="M467" s="206"/>
      <c r="N467" s="207"/>
      <c r="O467" s="207"/>
      <c r="P467" s="207"/>
      <c r="Q467" s="207"/>
      <c r="R467" s="207"/>
      <c r="S467" s="207"/>
      <c r="T467" s="20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02" t="s">
        <v>175</v>
      </c>
      <c r="AU467" s="202" t="s">
        <v>82</v>
      </c>
      <c r="AV467" s="14" t="s">
        <v>82</v>
      </c>
      <c r="AW467" s="14" t="s">
        <v>30</v>
      </c>
      <c r="AX467" s="14" t="s">
        <v>74</v>
      </c>
      <c r="AY467" s="202" t="s">
        <v>166</v>
      </c>
    </row>
    <row r="468" s="15" customFormat="1">
      <c r="A468" s="15"/>
      <c r="B468" s="209"/>
      <c r="C468" s="15"/>
      <c r="D468" s="194" t="s">
        <v>175</v>
      </c>
      <c r="E468" s="210" t="s">
        <v>1</v>
      </c>
      <c r="F468" s="211" t="s">
        <v>180</v>
      </c>
      <c r="G468" s="15"/>
      <c r="H468" s="212">
        <v>2.2450000000000001</v>
      </c>
      <c r="I468" s="213"/>
      <c r="J468" s="15"/>
      <c r="K468" s="15"/>
      <c r="L468" s="209"/>
      <c r="M468" s="214"/>
      <c r="N468" s="215"/>
      <c r="O468" s="215"/>
      <c r="P468" s="215"/>
      <c r="Q468" s="215"/>
      <c r="R468" s="215"/>
      <c r="S468" s="215"/>
      <c r="T468" s="216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10" t="s">
        <v>175</v>
      </c>
      <c r="AU468" s="210" t="s">
        <v>82</v>
      </c>
      <c r="AV468" s="15" t="s">
        <v>173</v>
      </c>
      <c r="AW468" s="15" t="s">
        <v>30</v>
      </c>
      <c r="AX468" s="15" t="s">
        <v>80</v>
      </c>
      <c r="AY468" s="210" t="s">
        <v>166</v>
      </c>
    </row>
    <row r="469" s="2" customFormat="1" ht="16.5" customHeight="1">
      <c r="A469" s="38"/>
      <c r="B469" s="179"/>
      <c r="C469" s="180" t="s">
        <v>739</v>
      </c>
      <c r="D469" s="180" t="s">
        <v>168</v>
      </c>
      <c r="E469" s="181" t="s">
        <v>740</v>
      </c>
      <c r="F469" s="182" t="s">
        <v>741</v>
      </c>
      <c r="G469" s="183" t="s">
        <v>171</v>
      </c>
      <c r="H469" s="184">
        <v>13.94</v>
      </c>
      <c r="I469" s="185"/>
      <c r="J469" s="186">
        <f>ROUND(I469*H469,2)</f>
        <v>0</v>
      </c>
      <c r="K469" s="182" t="s">
        <v>172</v>
      </c>
      <c r="L469" s="39"/>
      <c r="M469" s="187" t="s">
        <v>1</v>
      </c>
      <c r="N469" s="188" t="s">
        <v>39</v>
      </c>
      <c r="O469" s="77"/>
      <c r="P469" s="189">
        <f>O469*H469</f>
        <v>0</v>
      </c>
      <c r="Q469" s="189">
        <v>0.011169999999999999</v>
      </c>
      <c r="R469" s="189">
        <f>Q469*H469</f>
        <v>0.15570979999999998</v>
      </c>
      <c r="S469" s="189">
        <v>0</v>
      </c>
      <c r="T469" s="190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191" t="s">
        <v>173</v>
      </c>
      <c r="AT469" s="191" t="s">
        <v>168</v>
      </c>
      <c r="AU469" s="191" t="s">
        <v>82</v>
      </c>
      <c r="AY469" s="19" t="s">
        <v>166</v>
      </c>
      <c r="BE469" s="192">
        <f>IF(N469="základní",J469,0)</f>
        <v>0</v>
      </c>
      <c r="BF469" s="192">
        <f>IF(N469="snížená",J469,0)</f>
        <v>0</v>
      </c>
      <c r="BG469" s="192">
        <f>IF(N469="zákl. přenesená",J469,0)</f>
        <v>0</v>
      </c>
      <c r="BH469" s="192">
        <f>IF(N469="sníž. přenesená",J469,0)</f>
        <v>0</v>
      </c>
      <c r="BI469" s="192">
        <f>IF(N469="nulová",J469,0)</f>
        <v>0</v>
      </c>
      <c r="BJ469" s="19" t="s">
        <v>80</v>
      </c>
      <c r="BK469" s="192">
        <f>ROUND(I469*H469,2)</f>
        <v>0</v>
      </c>
      <c r="BL469" s="19" t="s">
        <v>173</v>
      </c>
      <c r="BM469" s="191" t="s">
        <v>742</v>
      </c>
    </row>
    <row r="470" s="14" customFormat="1">
      <c r="A470" s="14"/>
      <c r="B470" s="201"/>
      <c r="C470" s="14"/>
      <c r="D470" s="194" t="s">
        <v>175</v>
      </c>
      <c r="E470" s="202" t="s">
        <v>1</v>
      </c>
      <c r="F470" s="203" t="s">
        <v>743</v>
      </c>
      <c r="G470" s="14"/>
      <c r="H470" s="204">
        <v>6.843</v>
      </c>
      <c r="I470" s="205"/>
      <c r="J470" s="14"/>
      <c r="K470" s="14"/>
      <c r="L470" s="201"/>
      <c r="M470" s="206"/>
      <c r="N470" s="207"/>
      <c r="O470" s="207"/>
      <c r="P470" s="207"/>
      <c r="Q470" s="207"/>
      <c r="R470" s="207"/>
      <c r="S470" s="207"/>
      <c r="T470" s="20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02" t="s">
        <v>175</v>
      </c>
      <c r="AU470" s="202" t="s">
        <v>82</v>
      </c>
      <c r="AV470" s="14" t="s">
        <v>82</v>
      </c>
      <c r="AW470" s="14" t="s">
        <v>30</v>
      </c>
      <c r="AX470" s="14" t="s">
        <v>74</v>
      </c>
      <c r="AY470" s="202" t="s">
        <v>166</v>
      </c>
    </row>
    <row r="471" s="14" customFormat="1">
      <c r="A471" s="14"/>
      <c r="B471" s="201"/>
      <c r="C471" s="14"/>
      <c r="D471" s="194" t="s">
        <v>175</v>
      </c>
      <c r="E471" s="202" t="s">
        <v>1</v>
      </c>
      <c r="F471" s="203" t="s">
        <v>744</v>
      </c>
      <c r="G471" s="14"/>
      <c r="H471" s="204">
        <v>7.0970000000000004</v>
      </c>
      <c r="I471" s="205"/>
      <c r="J471" s="14"/>
      <c r="K471" s="14"/>
      <c r="L471" s="201"/>
      <c r="M471" s="206"/>
      <c r="N471" s="207"/>
      <c r="O471" s="207"/>
      <c r="P471" s="207"/>
      <c r="Q471" s="207"/>
      <c r="R471" s="207"/>
      <c r="S471" s="207"/>
      <c r="T471" s="208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02" t="s">
        <v>175</v>
      </c>
      <c r="AU471" s="202" t="s">
        <v>82</v>
      </c>
      <c r="AV471" s="14" t="s">
        <v>82</v>
      </c>
      <c r="AW471" s="14" t="s">
        <v>30</v>
      </c>
      <c r="AX471" s="14" t="s">
        <v>74</v>
      </c>
      <c r="AY471" s="202" t="s">
        <v>166</v>
      </c>
    </row>
    <row r="472" s="15" customFormat="1">
      <c r="A472" s="15"/>
      <c r="B472" s="209"/>
      <c r="C472" s="15"/>
      <c r="D472" s="194" t="s">
        <v>175</v>
      </c>
      <c r="E472" s="210" t="s">
        <v>1</v>
      </c>
      <c r="F472" s="211" t="s">
        <v>180</v>
      </c>
      <c r="G472" s="15"/>
      <c r="H472" s="212">
        <v>13.940000000000001</v>
      </c>
      <c r="I472" s="213"/>
      <c r="J472" s="15"/>
      <c r="K472" s="15"/>
      <c r="L472" s="209"/>
      <c r="M472" s="214"/>
      <c r="N472" s="215"/>
      <c r="O472" s="215"/>
      <c r="P472" s="215"/>
      <c r="Q472" s="215"/>
      <c r="R472" s="215"/>
      <c r="S472" s="215"/>
      <c r="T472" s="216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10" t="s">
        <v>175</v>
      </c>
      <c r="AU472" s="210" t="s">
        <v>82</v>
      </c>
      <c r="AV472" s="15" t="s">
        <v>173</v>
      </c>
      <c r="AW472" s="15" t="s">
        <v>30</v>
      </c>
      <c r="AX472" s="15" t="s">
        <v>80</v>
      </c>
      <c r="AY472" s="210" t="s">
        <v>166</v>
      </c>
    </row>
    <row r="473" s="2" customFormat="1" ht="16.5" customHeight="1">
      <c r="A473" s="38"/>
      <c r="B473" s="179"/>
      <c r="C473" s="180" t="s">
        <v>745</v>
      </c>
      <c r="D473" s="180" t="s">
        <v>168</v>
      </c>
      <c r="E473" s="181" t="s">
        <v>746</v>
      </c>
      <c r="F473" s="182" t="s">
        <v>747</v>
      </c>
      <c r="G473" s="183" t="s">
        <v>171</v>
      </c>
      <c r="H473" s="184">
        <v>13.94</v>
      </c>
      <c r="I473" s="185"/>
      <c r="J473" s="186">
        <f>ROUND(I473*H473,2)</f>
        <v>0</v>
      </c>
      <c r="K473" s="182" t="s">
        <v>172</v>
      </c>
      <c r="L473" s="39"/>
      <c r="M473" s="187" t="s">
        <v>1</v>
      </c>
      <c r="N473" s="188" t="s">
        <v>39</v>
      </c>
      <c r="O473" s="77"/>
      <c r="P473" s="189">
        <f>O473*H473</f>
        <v>0</v>
      </c>
      <c r="Q473" s="189">
        <v>0</v>
      </c>
      <c r="R473" s="189">
        <f>Q473*H473</f>
        <v>0</v>
      </c>
      <c r="S473" s="189">
        <v>0</v>
      </c>
      <c r="T473" s="190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191" t="s">
        <v>173</v>
      </c>
      <c r="AT473" s="191" t="s">
        <v>168</v>
      </c>
      <c r="AU473" s="191" t="s">
        <v>82</v>
      </c>
      <c r="AY473" s="19" t="s">
        <v>166</v>
      </c>
      <c r="BE473" s="192">
        <f>IF(N473="základní",J473,0)</f>
        <v>0</v>
      </c>
      <c r="BF473" s="192">
        <f>IF(N473="snížená",J473,0)</f>
        <v>0</v>
      </c>
      <c r="BG473" s="192">
        <f>IF(N473="zákl. přenesená",J473,0)</f>
        <v>0</v>
      </c>
      <c r="BH473" s="192">
        <f>IF(N473="sníž. přenesená",J473,0)</f>
        <v>0</v>
      </c>
      <c r="BI473" s="192">
        <f>IF(N473="nulová",J473,0)</f>
        <v>0</v>
      </c>
      <c r="BJ473" s="19" t="s">
        <v>80</v>
      </c>
      <c r="BK473" s="192">
        <f>ROUND(I473*H473,2)</f>
        <v>0</v>
      </c>
      <c r="BL473" s="19" t="s">
        <v>173</v>
      </c>
      <c r="BM473" s="191" t="s">
        <v>748</v>
      </c>
    </row>
    <row r="474" s="2" customFormat="1" ht="24.15" customHeight="1">
      <c r="A474" s="38"/>
      <c r="B474" s="179"/>
      <c r="C474" s="180" t="s">
        <v>749</v>
      </c>
      <c r="D474" s="180" t="s">
        <v>168</v>
      </c>
      <c r="E474" s="181" t="s">
        <v>750</v>
      </c>
      <c r="F474" s="182" t="s">
        <v>751</v>
      </c>
      <c r="G474" s="183" t="s">
        <v>243</v>
      </c>
      <c r="H474" s="184">
        <v>0.221</v>
      </c>
      <c r="I474" s="185"/>
      <c r="J474" s="186">
        <f>ROUND(I474*H474,2)</f>
        <v>0</v>
      </c>
      <c r="K474" s="182" t="s">
        <v>172</v>
      </c>
      <c r="L474" s="39"/>
      <c r="M474" s="187" t="s">
        <v>1</v>
      </c>
      <c r="N474" s="188" t="s">
        <v>39</v>
      </c>
      <c r="O474" s="77"/>
      <c r="P474" s="189">
        <f>O474*H474</f>
        <v>0</v>
      </c>
      <c r="Q474" s="189">
        <v>1.05291</v>
      </c>
      <c r="R474" s="189">
        <f>Q474*H474</f>
        <v>0.23269311000000001</v>
      </c>
      <c r="S474" s="189">
        <v>0</v>
      </c>
      <c r="T474" s="190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191" t="s">
        <v>173</v>
      </c>
      <c r="AT474" s="191" t="s">
        <v>168</v>
      </c>
      <c r="AU474" s="191" t="s">
        <v>82</v>
      </c>
      <c r="AY474" s="19" t="s">
        <v>166</v>
      </c>
      <c r="BE474" s="192">
        <f>IF(N474="základní",J474,0)</f>
        <v>0</v>
      </c>
      <c r="BF474" s="192">
        <f>IF(N474="snížená",J474,0)</f>
        <v>0</v>
      </c>
      <c r="BG474" s="192">
        <f>IF(N474="zákl. přenesená",J474,0)</f>
        <v>0</v>
      </c>
      <c r="BH474" s="192">
        <f>IF(N474="sníž. přenesená",J474,0)</f>
        <v>0</v>
      </c>
      <c r="BI474" s="192">
        <f>IF(N474="nulová",J474,0)</f>
        <v>0</v>
      </c>
      <c r="BJ474" s="19" t="s">
        <v>80</v>
      </c>
      <c r="BK474" s="192">
        <f>ROUND(I474*H474,2)</f>
        <v>0</v>
      </c>
      <c r="BL474" s="19" t="s">
        <v>173</v>
      </c>
      <c r="BM474" s="191" t="s">
        <v>752</v>
      </c>
    </row>
    <row r="475" s="14" customFormat="1">
      <c r="A475" s="14"/>
      <c r="B475" s="201"/>
      <c r="C475" s="14"/>
      <c r="D475" s="194" t="s">
        <v>175</v>
      </c>
      <c r="E475" s="202" t="s">
        <v>1</v>
      </c>
      <c r="F475" s="203" t="s">
        <v>753</v>
      </c>
      <c r="G475" s="14"/>
      <c r="H475" s="204">
        <v>0.221</v>
      </c>
      <c r="I475" s="205"/>
      <c r="J475" s="14"/>
      <c r="K475" s="14"/>
      <c r="L475" s="201"/>
      <c r="M475" s="206"/>
      <c r="N475" s="207"/>
      <c r="O475" s="207"/>
      <c r="P475" s="207"/>
      <c r="Q475" s="207"/>
      <c r="R475" s="207"/>
      <c r="S475" s="207"/>
      <c r="T475" s="20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02" t="s">
        <v>175</v>
      </c>
      <c r="AU475" s="202" t="s">
        <v>82</v>
      </c>
      <c r="AV475" s="14" t="s">
        <v>82</v>
      </c>
      <c r="AW475" s="14" t="s">
        <v>30</v>
      </c>
      <c r="AX475" s="14" t="s">
        <v>80</v>
      </c>
      <c r="AY475" s="202" t="s">
        <v>166</v>
      </c>
    </row>
    <row r="476" s="12" customFormat="1" ht="22.8" customHeight="1">
      <c r="A476" s="12"/>
      <c r="B476" s="166"/>
      <c r="C476" s="12"/>
      <c r="D476" s="167" t="s">
        <v>73</v>
      </c>
      <c r="E476" s="177" t="s">
        <v>202</v>
      </c>
      <c r="F476" s="177" t="s">
        <v>754</v>
      </c>
      <c r="G476" s="12"/>
      <c r="H476" s="12"/>
      <c r="I476" s="169"/>
      <c r="J476" s="178">
        <f>BK476</f>
        <v>0</v>
      </c>
      <c r="K476" s="12"/>
      <c r="L476" s="166"/>
      <c r="M476" s="171"/>
      <c r="N476" s="172"/>
      <c r="O476" s="172"/>
      <c r="P476" s="173">
        <f>SUM(P477:P494)</f>
        <v>0</v>
      </c>
      <c r="Q476" s="172"/>
      <c r="R476" s="173">
        <f>SUM(R477:R494)</f>
        <v>130.41068000000001</v>
      </c>
      <c r="S476" s="172"/>
      <c r="T476" s="174">
        <f>SUM(T477:T494)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167" t="s">
        <v>80</v>
      </c>
      <c r="AT476" s="175" t="s">
        <v>73</v>
      </c>
      <c r="AU476" s="175" t="s">
        <v>80</v>
      </c>
      <c r="AY476" s="167" t="s">
        <v>166</v>
      </c>
      <c r="BK476" s="176">
        <f>SUM(BK477:BK494)</f>
        <v>0</v>
      </c>
    </row>
    <row r="477" s="2" customFormat="1" ht="24.15" customHeight="1">
      <c r="A477" s="38"/>
      <c r="B477" s="179"/>
      <c r="C477" s="180" t="s">
        <v>755</v>
      </c>
      <c r="D477" s="180" t="s">
        <v>168</v>
      </c>
      <c r="E477" s="181" t="s">
        <v>756</v>
      </c>
      <c r="F477" s="182" t="s">
        <v>757</v>
      </c>
      <c r="G477" s="183" t="s">
        <v>171</v>
      </c>
      <c r="H477" s="184">
        <v>188.40000000000001</v>
      </c>
      <c r="I477" s="185"/>
      <c r="J477" s="186">
        <f>ROUND(I477*H477,2)</f>
        <v>0</v>
      </c>
      <c r="K477" s="182" t="s">
        <v>172</v>
      </c>
      <c r="L477" s="39"/>
      <c r="M477" s="187" t="s">
        <v>1</v>
      </c>
      <c r="N477" s="188" t="s">
        <v>39</v>
      </c>
      <c r="O477" s="77"/>
      <c r="P477" s="189">
        <f>O477*H477</f>
        <v>0</v>
      </c>
      <c r="Q477" s="189">
        <v>0.23000000000000001</v>
      </c>
      <c r="R477" s="189">
        <f>Q477*H477</f>
        <v>43.332000000000001</v>
      </c>
      <c r="S477" s="189">
        <v>0</v>
      </c>
      <c r="T477" s="190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191" t="s">
        <v>173</v>
      </c>
      <c r="AT477" s="191" t="s">
        <v>168</v>
      </c>
      <c r="AU477" s="191" t="s">
        <v>82</v>
      </c>
      <c r="AY477" s="19" t="s">
        <v>166</v>
      </c>
      <c r="BE477" s="192">
        <f>IF(N477="základní",J477,0)</f>
        <v>0</v>
      </c>
      <c r="BF477" s="192">
        <f>IF(N477="snížená",J477,0)</f>
        <v>0</v>
      </c>
      <c r="BG477" s="192">
        <f>IF(N477="zákl. přenesená",J477,0)</f>
        <v>0</v>
      </c>
      <c r="BH477" s="192">
        <f>IF(N477="sníž. přenesená",J477,0)</f>
        <v>0</v>
      </c>
      <c r="BI477" s="192">
        <f>IF(N477="nulová",J477,0)</f>
        <v>0</v>
      </c>
      <c r="BJ477" s="19" t="s">
        <v>80</v>
      </c>
      <c r="BK477" s="192">
        <f>ROUND(I477*H477,2)</f>
        <v>0</v>
      </c>
      <c r="BL477" s="19" t="s">
        <v>173</v>
      </c>
      <c r="BM477" s="191" t="s">
        <v>758</v>
      </c>
    </row>
    <row r="478" s="13" customFormat="1">
      <c r="A478" s="13"/>
      <c r="B478" s="193"/>
      <c r="C478" s="13"/>
      <c r="D478" s="194" t="s">
        <v>175</v>
      </c>
      <c r="E478" s="195" t="s">
        <v>1</v>
      </c>
      <c r="F478" s="196" t="s">
        <v>277</v>
      </c>
      <c r="G478" s="13"/>
      <c r="H478" s="195" t="s">
        <v>1</v>
      </c>
      <c r="I478" s="197"/>
      <c r="J478" s="13"/>
      <c r="K478" s="13"/>
      <c r="L478" s="193"/>
      <c r="M478" s="198"/>
      <c r="N478" s="199"/>
      <c r="O478" s="199"/>
      <c r="P478" s="199"/>
      <c r="Q478" s="199"/>
      <c r="R478" s="199"/>
      <c r="S478" s="199"/>
      <c r="T478" s="20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5" t="s">
        <v>175</v>
      </c>
      <c r="AU478" s="195" t="s">
        <v>82</v>
      </c>
      <c r="AV478" s="13" t="s">
        <v>80</v>
      </c>
      <c r="AW478" s="13" t="s">
        <v>30</v>
      </c>
      <c r="AX478" s="13" t="s">
        <v>74</v>
      </c>
      <c r="AY478" s="195" t="s">
        <v>166</v>
      </c>
    </row>
    <row r="479" s="14" customFormat="1">
      <c r="A479" s="14"/>
      <c r="B479" s="201"/>
      <c r="C479" s="14"/>
      <c r="D479" s="194" t="s">
        <v>175</v>
      </c>
      <c r="E479" s="202" t="s">
        <v>1</v>
      </c>
      <c r="F479" s="203" t="s">
        <v>278</v>
      </c>
      <c r="G479" s="14"/>
      <c r="H479" s="204">
        <v>81</v>
      </c>
      <c r="I479" s="205"/>
      <c r="J479" s="14"/>
      <c r="K479" s="14"/>
      <c r="L479" s="201"/>
      <c r="M479" s="206"/>
      <c r="N479" s="207"/>
      <c r="O479" s="207"/>
      <c r="P479" s="207"/>
      <c r="Q479" s="207"/>
      <c r="R479" s="207"/>
      <c r="S479" s="207"/>
      <c r="T479" s="20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02" t="s">
        <v>175</v>
      </c>
      <c r="AU479" s="202" t="s">
        <v>82</v>
      </c>
      <c r="AV479" s="14" t="s">
        <v>82</v>
      </c>
      <c r="AW479" s="14" t="s">
        <v>30</v>
      </c>
      <c r="AX479" s="14" t="s">
        <v>74</v>
      </c>
      <c r="AY479" s="202" t="s">
        <v>166</v>
      </c>
    </row>
    <row r="480" s="14" customFormat="1">
      <c r="A480" s="14"/>
      <c r="B480" s="201"/>
      <c r="C480" s="14"/>
      <c r="D480" s="194" t="s">
        <v>175</v>
      </c>
      <c r="E480" s="202" t="s">
        <v>1</v>
      </c>
      <c r="F480" s="203" t="s">
        <v>759</v>
      </c>
      <c r="G480" s="14"/>
      <c r="H480" s="204">
        <v>107.40000000000001</v>
      </c>
      <c r="I480" s="205"/>
      <c r="J480" s="14"/>
      <c r="K480" s="14"/>
      <c r="L480" s="201"/>
      <c r="M480" s="206"/>
      <c r="N480" s="207"/>
      <c r="O480" s="207"/>
      <c r="P480" s="207"/>
      <c r="Q480" s="207"/>
      <c r="R480" s="207"/>
      <c r="S480" s="207"/>
      <c r="T480" s="20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02" t="s">
        <v>175</v>
      </c>
      <c r="AU480" s="202" t="s">
        <v>82</v>
      </c>
      <c r="AV480" s="14" t="s">
        <v>82</v>
      </c>
      <c r="AW480" s="14" t="s">
        <v>30</v>
      </c>
      <c r="AX480" s="14" t="s">
        <v>74</v>
      </c>
      <c r="AY480" s="202" t="s">
        <v>166</v>
      </c>
    </row>
    <row r="481" s="15" customFormat="1">
      <c r="A481" s="15"/>
      <c r="B481" s="209"/>
      <c r="C481" s="15"/>
      <c r="D481" s="194" t="s">
        <v>175</v>
      </c>
      <c r="E481" s="210" t="s">
        <v>1</v>
      </c>
      <c r="F481" s="211" t="s">
        <v>180</v>
      </c>
      <c r="G481" s="15"/>
      <c r="H481" s="212">
        <v>188.40000000000001</v>
      </c>
      <c r="I481" s="213"/>
      <c r="J481" s="15"/>
      <c r="K481" s="15"/>
      <c r="L481" s="209"/>
      <c r="M481" s="214"/>
      <c r="N481" s="215"/>
      <c r="O481" s="215"/>
      <c r="P481" s="215"/>
      <c r="Q481" s="215"/>
      <c r="R481" s="215"/>
      <c r="S481" s="215"/>
      <c r="T481" s="216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10" t="s">
        <v>175</v>
      </c>
      <c r="AU481" s="210" t="s">
        <v>82</v>
      </c>
      <c r="AV481" s="15" t="s">
        <v>173</v>
      </c>
      <c r="AW481" s="15" t="s">
        <v>30</v>
      </c>
      <c r="AX481" s="15" t="s">
        <v>80</v>
      </c>
      <c r="AY481" s="210" t="s">
        <v>166</v>
      </c>
    </row>
    <row r="482" s="2" customFormat="1" ht="21.75" customHeight="1">
      <c r="A482" s="38"/>
      <c r="B482" s="179"/>
      <c r="C482" s="180" t="s">
        <v>760</v>
      </c>
      <c r="D482" s="180" t="s">
        <v>168</v>
      </c>
      <c r="E482" s="181" t="s">
        <v>761</v>
      </c>
      <c r="F482" s="182" t="s">
        <v>762</v>
      </c>
      <c r="G482" s="183" t="s">
        <v>171</v>
      </c>
      <c r="H482" s="184">
        <v>188.40000000000001</v>
      </c>
      <c r="I482" s="185"/>
      <c r="J482" s="186">
        <f>ROUND(I482*H482,2)</f>
        <v>0</v>
      </c>
      <c r="K482" s="182" t="s">
        <v>172</v>
      </c>
      <c r="L482" s="39"/>
      <c r="M482" s="187" t="s">
        <v>1</v>
      </c>
      <c r="N482" s="188" t="s">
        <v>39</v>
      </c>
      <c r="O482" s="77"/>
      <c r="P482" s="189">
        <f>O482*H482</f>
        <v>0</v>
      </c>
      <c r="Q482" s="189">
        <v>0.23000000000000001</v>
      </c>
      <c r="R482" s="189">
        <f>Q482*H482</f>
        <v>43.332000000000001</v>
      </c>
      <c r="S482" s="189">
        <v>0</v>
      </c>
      <c r="T482" s="190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91" t="s">
        <v>173</v>
      </c>
      <c r="AT482" s="191" t="s">
        <v>168</v>
      </c>
      <c r="AU482" s="191" t="s">
        <v>82</v>
      </c>
      <c r="AY482" s="19" t="s">
        <v>166</v>
      </c>
      <c r="BE482" s="192">
        <f>IF(N482="základní",J482,0)</f>
        <v>0</v>
      </c>
      <c r="BF482" s="192">
        <f>IF(N482="snížená",J482,0)</f>
        <v>0</v>
      </c>
      <c r="BG482" s="192">
        <f>IF(N482="zákl. přenesená",J482,0)</f>
        <v>0</v>
      </c>
      <c r="BH482" s="192">
        <f>IF(N482="sníž. přenesená",J482,0)</f>
        <v>0</v>
      </c>
      <c r="BI482" s="192">
        <f>IF(N482="nulová",J482,0)</f>
        <v>0</v>
      </c>
      <c r="BJ482" s="19" t="s">
        <v>80</v>
      </c>
      <c r="BK482" s="192">
        <f>ROUND(I482*H482,2)</f>
        <v>0</v>
      </c>
      <c r="BL482" s="19" t="s">
        <v>173</v>
      </c>
      <c r="BM482" s="191" t="s">
        <v>763</v>
      </c>
    </row>
    <row r="483" s="13" customFormat="1">
      <c r="A483" s="13"/>
      <c r="B483" s="193"/>
      <c r="C483" s="13"/>
      <c r="D483" s="194" t="s">
        <v>175</v>
      </c>
      <c r="E483" s="195" t="s">
        <v>1</v>
      </c>
      <c r="F483" s="196" t="s">
        <v>277</v>
      </c>
      <c r="G483" s="13"/>
      <c r="H483" s="195" t="s">
        <v>1</v>
      </c>
      <c r="I483" s="197"/>
      <c r="J483" s="13"/>
      <c r="K483" s="13"/>
      <c r="L483" s="193"/>
      <c r="M483" s="198"/>
      <c r="N483" s="199"/>
      <c r="O483" s="199"/>
      <c r="P483" s="199"/>
      <c r="Q483" s="199"/>
      <c r="R483" s="199"/>
      <c r="S483" s="199"/>
      <c r="T483" s="20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95" t="s">
        <v>175</v>
      </c>
      <c r="AU483" s="195" t="s">
        <v>82</v>
      </c>
      <c r="AV483" s="13" t="s">
        <v>80</v>
      </c>
      <c r="AW483" s="13" t="s">
        <v>30</v>
      </c>
      <c r="AX483" s="13" t="s">
        <v>74</v>
      </c>
      <c r="AY483" s="195" t="s">
        <v>166</v>
      </c>
    </row>
    <row r="484" s="14" customFormat="1">
      <c r="A484" s="14"/>
      <c r="B484" s="201"/>
      <c r="C484" s="14"/>
      <c r="D484" s="194" t="s">
        <v>175</v>
      </c>
      <c r="E484" s="202" t="s">
        <v>1</v>
      </c>
      <c r="F484" s="203" t="s">
        <v>278</v>
      </c>
      <c r="G484" s="14"/>
      <c r="H484" s="204">
        <v>81</v>
      </c>
      <c r="I484" s="205"/>
      <c r="J484" s="14"/>
      <c r="K484" s="14"/>
      <c r="L484" s="201"/>
      <c r="M484" s="206"/>
      <c r="N484" s="207"/>
      <c r="O484" s="207"/>
      <c r="P484" s="207"/>
      <c r="Q484" s="207"/>
      <c r="R484" s="207"/>
      <c r="S484" s="207"/>
      <c r="T484" s="20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02" t="s">
        <v>175</v>
      </c>
      <c r="AU484" s="202" t="s">
        <v>82</v>
      </c>
      <c r="AV484" s="14" t="s">
        <v>82</v>
      </c>
      <c r="AW484" s="14" t="s">
        <v>30</v>
      </c>
      <c r="AX484" s="14" t="s">
        <v>74</v>
      </c>
      <c r="AY484" s="202" t="s">
        <v>166</v>
      </c>
    </row>
    <row r="485" s="14" customFormat="1">
      <c r="A485" s="14"/>
      <c r="B485" s="201"/>
      <c r="C485" s="14"/>
      <c r="D485" s="194" t="s">
        <v>175</v>
      </c>
      <c r="E485" s="202" t="s">
        <v>1</v>
      </c>
      <c r="F485" s="203" t="s">
        <v>759</v>
      </c>
      <c r="G485" s="14"/>
      <c r="H485" s="204">
        <v>107.40000000000001</v>
      </c>
      <c r="I485" s="205"/>
      <c r="J485" s="14"/>
      <c r="K485" s="14"/>
      <c r="L485" s="201"/>
      <c r="M485" s="206"/>
      <c r="N485" s="207"/>
      <c r="O485" s="207"/>
      <c r="P485" s="207"/>
      <c r="Q485" s="207"/>
      <c r="R485" s="207"/>
      <c r="S485" s="207"/>
      <c r="T485" s="20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02" t="s">
        <v>175</v>
      </c>
      <c r="AU485" s="202" t="s">
        <v>82</v>
      </c>
      <c r="AV485" s="14" t="s">
        <v>82</v>
      </c>
      <c r="AW485" s="14" t="s">
        <v>30</v>
      </c>
      <c r="AX485" s="14" t="s">
        <v>74</v>
      </c>
      <c r="AY485" s="202" t="s">
        <v>166</v>
      </c>
    </row>
    <row r="486" s="15" customFormat="1">
      <c r="A486" s="15"/>
      <c r="B486" s="209"/>
      <c r="C486" s="15"/>
      <c r="D486" s="194" t="s">
        <v>175</v>
      </c>
      <c r="E486" s="210" t="s">
        <v>1</v>
      </c>
      <c r="F486" s="211" t="s">
        <v>180</v>
      </c>
      <c r="G486" s="15"/>
      <c r="H486" s="212">
        <v>188.40000000000001</v>
      </c>
      <c r="I486" s="213"/>
      <c r="J486" s="15"/>
      <c r="K486" s="15"/>
      <c r="L486" s="209"/>
      <c r="M486" s="214"/>
      <c r="N486" s="215"/>
      <c r="O486" s="215"/>
      <c r="P486" s="215"/>
      <c r="Q486" s="215"/>
      <c r="R486" s="215"/>
      <c r="S486" s="215"/>
      <c r="T486" s="216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10" t="s">
        <v>175</v>
      </c>
      <c r="AU486" s="210" t="s">
        <v>82</v>
      </c>
      <c r="AV486" s="15" t="s">
        <v>173</v>
      </c>
      <c r="AW486" s="15" t="s">
        <v>30</v>
      </c>
      <c r="AX486" s="15" t="s">
        <v>80</v>
      </c>
      <c r="AY486" s="210" t="s">
        <v>166</v>
      </c>
    </row>
    <row r="487" s="2" customFormat="1" ht="24.15" customHeight="1">
      <c r="A487" s="38"/>
      <c r="B487" s="179"/>
      <c r="C487" s="180" t="s">
        <v>764</v>
      </c>
      <c r="D487" s="180" t="s">
        <v>168</v>
      </c>
      <c r="E487" s="181" t="s">
        <v>765</v>
      </c>
      <c r="F487" s="182" t="s">
        <v>766</v>
      </c>
      <c r="G487" s="183" t="s">
        <v>171</v>
      </c>
      <c r="H487" s="184">
        <v>188.40000000000001</v>
      </c>
      <c r="I487" s="185"/>
      <c r="J487" s="186">
        <f>ROUND(I487*H487,2)</f>
        <v>0</v>
      </c>
      <c r="K487" s="182" t="s">
        <v>172</v>
      </c>
      <c r="L487" s="39"/>
      <c r="M487" s="187" t="s">
        <v>1</v>
      </c>
      <c r="N487" s="188" t="s">
        <v>39</v>
      </c>
      <c r="O487" s="77"/>
      <c r="P487" s="189">
        <f>O487*H487</f>
        <v>0</v>
      </c>
      <c r="Q487" s="189">
        <v>0.1002</v>
      </c>
      <c r="R487" s="189">
        <f>Q487*H487</f>
        <v>18.877680000000002</v>
      </c>
      <c r="S487" s="189">
        <v>0</v>
      </c>
      <c r="T487" s="190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191" t="s">
        <v>173</v>
      </c>
      <c r="AT487" s="191" t="s">
        <v>168</v>
      </c>
      <c r="AU487" s="191" t="s">
        <v>82</v>
      </c>
      <c r="AY487" s="19" t="s">
        <v>166</v>
      </c>
      <c r="BE487" s="192">
        <f>IF(N487="základní",J487,0)</f>
        <v>0</v>
      </c>
      <c r="BF487" s="192">
        <f>IF(N487="snížená",J487,0)</f>
        <v>0</v>
      </c>
      <c r="BG487" s="192">
        <f>IF(N487="zákl. přenesená",J487,0)</f>
        <v>0</v>
      </c>
      <c r="BH487" s="192">
        <f>IF(N487="sníž. přenesená",J487,0)</f>
        <v>0</v>
      </c>
      <c r="BI487" s="192">
        <f>IF(N487="nulová",J487,0)</f>
        <v>0</v>
      </c>
      <c r="BJ487" s="19" t="s">
        <v>80</v>
      </c>
      <c r="BK487" s="192">
        <f>ROUND(I487*H487,2)</f>
        <v>0</v>
      </c>
      <c r="BL487" s="19" t="s">
        <v>173</v>
      </c>
      <c r="BM487" s="191" t="s">
        <v>767</v>
      </c>
    </row>
    <row r="488" s="13" customFormat="1">
      <c r="A488" s="13"/>
      <c r="B488" s="193"/>
      <c r="C488" s="13"/>
      <c r="D488" s="194" t="s">
        <v>175</v>
      </c>
      <c r="E488" s="195" t="s">
        <v>1</v>
      </c>
      <c r="F488" s="196" t="s">
        <v>277</v>
      </c>
      <c r="G488" s="13"/>
      <c r="H488" s="195" t="s">
        <v>1</v>
      </c>
      <c r="I488" s="197"/>
      <c r="J488" s="13"/>
      <c r="K488" s="13"/>
      <c r="L488" s="193"/>
      <c r="M488" s="198"/>
      <c r="N488" s="199"/>
      <c r="O488" s="199"/>
      <c r="P488" s="199"/>
      <c r="Q488" s="199"/>
      <c r="R488" s="199"/>
      <c r="S488" s="199"/>
      <c r="T488" s="20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5" t="s">
        <v>175</v>
      </c>
      <c r="AU488" s="195" t="s">
        <v>82</v>
      </c>
      <c r="AV488" s="13" t="s">
        <v>80</v>
      </c>
      <c r="AW488" s="13" t="s">
        <v>30</v>
      </c>
      <c r="AX488" s="13" t="s">
        <v>74</v>
      </c>
      <c r="AY488" s="195" t="s">
        <v>166</v>
      </c>
    </row>
    <row r="489" s="14" customFormat="1">
      <c r="A489" s="14"/>
      <c r="B489" s="201"/>
      <c r="C489" s="14"/>
      <c r="D489" s="194" t="s">
        <v>175</v>
      </c>
      <c r="E489" s="202" t="s">
        <v>1</v>
      </c>
      <c r="F489" s="203" t="s">
        <v>278</v>
      </c>
      <c r="G489" s="14"/>
      <c r="H489" s="204">
        <v>81</v>
      </c>
      <c r="I489" s="205"/>
      <c r="J489" s="14"/>
      <c r="K489" s="14"/>
      <c r="L489" s="201"/>
      <c r="M489" s="206"/>
      <c r="N489" s="207"/>
      <c r="O489" s="207"/>
      <c r="P489" s="207"/>
      <c r="Q489" s="207"/>
      <c r="R489" s="207"/>
      <c r="S489" s="207"/>
      <c r="T489" s="20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02" t="s">
        <v>175</v>
      </c>
      <c r="AU489" s="202" t="s">
        <v>82</v>
      </c>
      <c r="AV489" s="14" t="s">
        <v>82</v>
      </c>
      <c r="AW489" s="14" t="s">
        <v>30</v>
      </c>
      <c r="AX489" s="14" t="s">
        <v>74</v>
      </c>
      <c r="AY489" s="202" t="s">
        <v>166</v>
      </c>
    </row>
    <row r="490" s="14" customFormat="1">
      <c r="A490" s="14"/>
      <c r="B490" s="201"/>
      <c r="C490" s="14"/>
      <c r="D490" s="194" t="s">
        <v>175</v>
      </c>
      <c r="E490" s="202" t="s">
        <v>1</v>
      </c>
      <c r="F490" s="203" t="s">
        <v>759</v>
      </c>
      <c r="G490" s="14"/>
      <c r="H490" s="204">
        <v>107.40000000000001</v>
      </c>
      <c r="I490" s="205"/>
      <c r="J490" s="14"/>
      <c r="K490" s="14"/>
      <c r="L490" s="201"/>
      <c r="M490" s="206"/>
      <c r="N490" s="207"/>
      <c r="O490" s="207"/>
      <c r="P490" s="207"/>
      <c r="Q490" s="207"/>
      <c r="R490" s="207"/>
      <c r="S490" s="207"/>
      <c r="T490" s="20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02" t="s">
        <v>175</v>
      </c>
      <c r="AU490" s="202" t="s">
        <v>82</v>
      </c>
      <c r="AV490" s="14" t="s">
        <v>82</v>
      </c>
      <c r="AW490" s="14" t="s">
        <v>30</v>
      </c>
      <c r="AX490" s="14" t="s">
        <v>74</v>
      </c>
      <c r="AY490" s="202" t="s">
        <v>166</v>
      </c>
    </row>
    <row r="491" s="15" customFormat="1">
      <c r="A491" s="15"/>
      <c r="B491" s="209"/>
      <c r="C491" s="15"/>
      <c r="D491" s="194" t="s">
        <v>175</v>
      </c>
      <c r="E491" s="210" t="s">
        <v>1</v>
      </c>
      <c r="F491" s="211" t="s">
        <v>180</v>
      </c>
      <c r="G491" s="15"/>
      <c r="H491" s="212">
        <v>188.40000000000001</v>
      </c>
      <c r="I491" s="213"/>
      <c r="J491" s="15"/>
      <c r="K491" s="15"/>
      <c r="L491" s="209"/>
      <c r="M491" s="214"/>
      <c r="N491" s="215"/>
      <c r="O491" s="215"/>
      <c r="P491" s="215"/>
      <c r="Q491" s="215"/>
      <c r="R491" s="215"/>
      <c r="S491" s="215"/>
      <c r="T491" s="216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10" t="s">
        <v>175</v>
      </c>
      <c r="AU491" s="210" t="s">
        <v>82</v>
      </c>
      <c r="AV491" s="15" t="s">
        <v>173</v>
      </c>
      <c r="AW491" s="15" t="s">
        <v>30</v>
      </c>
      <c r="AX491" s="15" t="s">
        <v>80</v>
      </c>
      <c r="AY491" s="210" t="s">
        <v>166</v>
      </c>
    </row>
    <row r="492" s="2" customFormat="1" ht="16.5" customHeight="1">
      <c r="A492" s="38"/>
      <c r="B492" s="179"/>
      <c r="C492" s="217" t="s">
        <v>768</v>
      </c>
      <c r="D492" s="217" t="s">
        <v>259</v>
      </c>
      <c r="E492" s="218" t="s">
        <v>769</v>
      </c>
      <c r="F492" s="219" t="s">
        <v>770</v>
      </c>
      <c r="G492" s="220" t="s">
        <v>243</v>
      </c>
      <c r="H492" s="221">
        <v>24.869</v>
      </c>
      <c r="I492" s="222"/>
      <c r="J492" s="223">
        <f>ROUND(I492*H492,2)</f>
        <v>0</v>
      </c>
      <c r="K492" s="219" t="s">
        <v>1</v>
      </c>
      <c r="L492" s="224"/>
      <c r="M492" s="225" t="s">
        <v>1</v>
      </c>
      <c r="N492" s="226" t="s">
        <v>39</v>
      </c>
      <c r="O492" s="77"/>
      <c r="P492" s="189">
        <f>O492*H492</f>
        <v>0</v>
      </c>
      <c r="Q492" s="189">
        <v>1</v>
      </c>
      <c r="R492" s="189">
        <f>Q492*H492</f>
        <v>24.869</v>
      </c>
      <c r="S492" s="189">
        <v>0</v>
      </c>
      <c r="T492" s="190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191" t="s">
        <v>220</v>
      </c>
      <c r="AT492" s="191" t="s">
        <v>259</v>
      </c>
      <c r="AU492" s="191" t="s">
        <v>82</v>
      </c>
      <c r="AY492" s="19" t="s">
        <v>166</v>
      </c>
      <c r="BE492" s="192">
        <f>IF(N492="základní",J492,0)</f>
        <v>0</v>
      </c>
      <c r="BF492" s="192">
        <f>IF(N492="snížená",J492,0)</f>
        <v>0</v>
      </c>
      <c r="BG492" s="192">
        <f>IF(N492="zákl. přenesená",J492,0)</f>
        <v>0</v>
      </c>
      <c r="BH492" s="192">
        <f>IF(N492="sníž. přenesená",J492,0)</f>
        <v>0</v>
      </c>
      <c r="BI492" s="192">
        <f>IF(N492="nulová",J492,0)</f>
        <v>0</v>
      </c>
      <c r="BJ492" s="19" t="s">
        <v>80</v>
      </c>
      <c r="BK492" s="192">
        <f>ROUND(I492*H492,2)</f>
        <v>0</v>
      </c>
      <c r="BL492" s="19" t="s">
        <v>173</v>
      </c>
      <c r="BM492" s="191" t="s">
        <v>771</v>
      </c>
    </row>
    <row r="493" s="13" customFormat="1">
      <c r="A493" s="13"/>
      <c r="B493" s="193"/>
      <c r="C493" s="13"/>
      <c r="D493" s="194" t="s">
        <v>175</v>
      </c>
      <c r="E493" s="195" t="s">
        <v>1</v>
      </c>
      <c r="F493" s="196" t="s">
        <v>277</v>
      </c>
      <c r="G493" s="13"/>
      <c r="H493" s="195" t="s">
        <v>1</v>
      </c>
      <c r="I493" s="197"/>
      <c r="J493" s="13"/>
      <c r="K493" s="13"/>
      <c r="L493" s="193"/>
      <c r="M493" s="198"/>
      <c r="N493" s="199"/>
      <c r="O493" s="199"/>
      <c r="P493" s="199"/>
      <c r="Q493" s="199"/>
      <c r="R493" s="199"/>
      <c r="S493" s="199"/>
      <c r="T493" s="20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95" t="s">
        <v>175</v>
      </c>
      <c r="AU493" s="195" t="s">
        <v>82</v>
      </c>
      <c r="AV493" s="13" t="s">
        <v>80</v>
      </c>
      <c r="AW493" s="13" t="s">
        <v>30</v>
      </c>
      <c r="AX493" s="13" t="s">
        <v>74</v>
      </c>
      <c r="AY493" s="195" t="s">
        <v>166</v>
      </c>
    </row>
    <row r="494" s="14" customFormat="1">
      <c r="A494" s="14"/>
      <c r="B494" s="201"/>
      <c r="C494" s="14"/>
      <c r="D494" s="194" t="s">
        <v>175</v>
      </c>
      <c r="E494" s="202" t="s">
        <v>1</v>
      </c>
      <c r="F494" s="203" t="s">
        <v>772</v>
      </c>
      <c r="G494" s="14"/>
      <c r="H494" s="204">
        <v>24.869</v>
      </c>
      <c r="I494" s="205"/>
      <c r="J494" s="14"/>
      <c r="K494" s="14"/>
      <c r="L494" s="201"/>
      <c r="M494" s="206"/>
      <c r="N494" s="207"/>
      <c r="O494" s="207"/>
      <c r="P494" s="207"/>
      <c r="Q494" s="207"/>
      <c r="R494" s="207"/>
      <c r="S494" s="207"/>
      <c r="T494" s="20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02" t="s">
        <v>175</v>
      </c>
      <c r="AU494" s="202" t="s">
        <v>82</v>
      </c>
      <c r="AV494" s="14" t="s">
        <v>82</v>
      </c>
      <c r="AW494" s="14" t="s">
        <v>30</v>
      </c>
      <c r="AX494" s="14" t="s">
        <v>80</v>
      </c>
      <c r="AY494" s="202" t="s">
        <v>166</v>
      </c>
    </row>
    <row r="495" s="12" customFormat="1" ht="22.8" customHeight="1">
      <c r="A495" s="12"/>
      <c r="B495" s="166"/>
      <c r="C495" s="12"/>
      <c r="D495" s="167" t="s">
        <v>73</v>
      </c>
      <c r="E495" s="177" t="s">
        <v>521</v>
      </c>
      <c r="F495" s="177" t="s">
        <v>773</v>
      </c>
      <c r="G495" s="12"/>
      <c r="H495" s="12"/>
      <c r="I495" s="169"/>
      <c r="J495" s="178">
        <f>BK495</f>
        <v>0</v>
      </c>
      <c r="K495" s="12"/>
      <c r="L495" s="166"/>
      <c r="M495" s="171"/>
      <c r="N495" s="172"/>
      <c r="O495" s="172"/>
      <c r="P495" s="173">
        <f>SUM(P496:P536)</f>
        <v>0</v>
      </c>
      <c r="Q495" s="172"/>
      <c r="R495" s="173">
        <f>SUM(R496:R536)</f>
        <v>5.2779585899999999</v>
      </c>
      <c r="S495" s="172"/>
      <c r="T495" s="174">
        <f>SUM(T496:T536)</f>
        <v>0.0019936199999999998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167" t="s">
        <v>80</v>
      </c>
      <c r="AT495" s="175" t="s">
        <v>73</v>
      </c>
      <c r="AU495" s="175" t="s">
        <v>80</v>
      </c>
      <c r="AY495" s="167" t="s">
        <v>166</v>
      </c>
      <c r="BK495" s="176">
        <f>SUM(BK496:BK536)</f>
        <v>0</v>
      </c>
    </row>
    <row r="496" s="2" customFormat="1" ht="24.15" customHeight="1">
      <c r="A496" s="38"/>
      <c r="B496" s="179"/>
      <c r="C496" s="180" t="s">
        <v>774</v>
      </c>
      <c r="D496" s="180" t="s">
        <v>168</v>
      </c>
      <c r="E496" s="181" t="s">
        <v>775</v>
      </c>
      <c r="F496" s="182" t="s">
        <v>776</v>
      </c>
      <c r="G496" s="183" t="s">
        <v>171</v>
      </c>
      <c r="H496" s="184">
        <v>226.82900000000001</v>
      </c>
      <c r="I496" s="185"/>
      <c r="J496" s="186">
        <f>ROUND(I496*H496,2)</f>
        <v>0</v>
      </c>
      <c r="K496" s="182" t="s">
        <v>172</v>
      </c>
      <c r="L496" s="39"/>
      <c r="M496" s="187" t="s">
        <v>1</v>
      </c>
      <c r="N496" s="188" t="s">
        <v>39</v>
      </c>
      <c r="O496" s="77"/>
      <c r="P496" s="189">
        <f>O496*H496</f>
        <v>0</v>
      </c>
      <c r="Q496" s="189">
        <v>0.0073499999999999998</v>
      </c>
      <c r="R496" s="189">
        <f>Q496*H496</f>
        <v>1.6671931499999999</v>
      </c>
      <c r="S496" s="189">
        <v>0</v>
      </c>
      <c r="T496" s="190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191" t="s">
        <v>173</v>
      </c>
      <c r="AT496" s="191" t="s">
        <v>168</v>
      </c>
      <c r="AU496" s="191" t="s">
        <v>82</v>
      </c>
      <c r="AY496" s="19" t="s">
        <v>166</v>
      </c>
      <c r="BE496" s="192">
        <f>IF(N496="základní",J496,0)</f>
        <v>0</v>
      </c>
      <c r="BF496" s="192">
        <f>IF(N496="snížená",J496,0)</f>
        <v>0</v>
      </c>
      <c r="BG496" s="192">
        <f>IF(N496="zákl. přenesená",J496,0)</f>
        <v>0</v>
      </c>
      <c r="BH496" s="192">
        <f>IF(N496="sníž. přenesená",J496,0)</f>
        <v>0</v>
      </c>
      <c r="BI496" s="192">
        <f>IF(N496="nulová",J496,0)</f>
        <v>0</v>
      </c>
      <c r="BJ496" s="19" t="s">
        <v>80</v>
      </c>
      <c r="BK496" s="192">
        <f>ROUND(I496*H496,2)</f>
        <v>0</v>
      </c>
      <c r="BL496" s="19" t="s">
        <v>173</v>
      </c>
      <c r="BM496" s="191" t="s">
        <v>777</v>
      </c>
    </row>
    <row r="497" s="13" customFormat="1">
      <c r="A497" s="13"/>
      <c r="B497" s="193"/>
      <c r="C497" s="13"/>
      <c r="D497" s="194" t="s">
        <v>175</v>
      </c>
      <c r="E497" s="195" t="s">
        <v>1</v>
      </c>
      <c r="F497" s="196" t="s">
        <v>778</v>
      </c>
      <c r="G497" s="13"/>
      <c r="H497" s="195" t="s">
        <v>1</v>
      </c>
      <c r="I497" s="197"/>
      <c r="J497" s="13"/>
      <c r="K497" s="13"/>
      <c r="L497" s="193"/>
      <c r="M497" s="198"/>
      <c r="N497" s="199"/>
      <c r="O497" s="199"/>
      <c r="P497" s="199"/>
      <c r="Q497" s="199"/>
      <c r="R497" s="199"/>
      <c r="S497" s="199"/>
      <c r="T497" s="20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5" t="s">
        <v>175</v>
      </c>
      <c r="AU497" s="195" t="s">
        <v>82</v>
      </c>
      <c r="AV497" s="13" t="s">
        <v>80</v>
      </c>
      <c r="AW497" s="13" t="s">
        <v>30</v>
      </c>
      <c r="AX497" s="13" t="s">
        <v>74</v>
      </c>
      <c r="AY497" s="195" t="s">
        <v>166</v>
      </c>
    </row>
    <row r="498" s="14" customFormat="1">
      <c r="A498" s="14"/>
      <c r="B498" s="201"/>
      <c r="C498" s="14"/>
      <c r="D498" s="194" t="s">
        <v>175</v>
      </c>
      <c r="E498" s="202" t="s">
        <v>1</v>
      </c>
      <c r="F498" s="203" t="s">
        <v>779</v>
      </c>
      <c r="G498" s="14"/>
      <c r="H498" s="204">
        <v>30.567</v>
      </c>
      <c r="I498" s="205"/>
      <c r="J498" s="14"/>
      <c r="K498" s="14"/>
      <c r="L498" s="201"/>
      <c r="M498" s="206"/>
      <c r="N498" s="207"/>
      <c r="O498" s="207"/>
      <c r="P498" s="207"/>
      <c r="Q498" s="207"/>
      <c r="R498" s="207"/>
      <c r="S498" s="207"/>
      <c r="T498" s="208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02" t="s">
        <v>175</v>
      </c>
      <c r="AU498" s="202" t="s">
        <v>82</v>
      </c>
      <c r="AV498" s="14" t="s">
        <v>82</v>
      </c>
      <c r="AW498" s="14" t="s">
        <v>30</v>
      </c>
      <c r="AX498" s="14" t="s">
        <v>74</v>
      </c>
      <c r="AY498" s="202" t="s">
        <v>166</v>
      </c>
    </row>
    <row r="499" s="13" customFormat="1">
      <c r="A499" s="13"/>
      <c r="B499" s="193"/>
      <c r="C499" s="13"/>
      <c r="D499" s="194" t="s">
        <v>175</v>
      </c>
      <c r="E499" s="195" t="s">
        <v>1</v>
      </c>
      <c r="F499" s="196" t="s">
        <v>780</v>
      </c>
      <c r="G499" s="13"/>
      <c r="H499" s="195" t="s">
        <v>1</v>
      </c>
      <c r="I499" s="197"/>
      <c r="J499" s="13"/>
      <c r="K499" s="13"/>
      <c r="L499" s="193"/>
      <c r="M499" s="198"/>
      <c r="N499" s="199"/>
      <c r="O499" s="199"/>
      <c r="P499" s="199"/>
      <c r="Q499" s="199"/>
      <c r="R499" s="199"/>
      <c r="S499" s="199"/>
      <c r="T499" s="20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5" t="s">
        <v>175</v>
      </c>
      <c r="AU499" s="195" t="s">
        <v>82</v>
      </c>
      <c r="AV499" s="13" t="s">
        <v>80</v>
      </c>
      <c r="AW499" s="13" t="s">
        <v>30</v>
      </c>
      <c r="AX499" s="13" t="s">
        <v>74</v>
      </c>
      <c r="AY499" s="195" t="s">
        <v>166</v>
      </c>
    </row>
    <row r="500" s="14" customFormat="1">
      <c r="A500" s="14"/>
      <c r="B500" s="201"/>
      <c r="C500" s="14"/>
      <c r="D500" s="194" t="s">
        <v>175</v>
      </c>
      <c r="E500" s="202" t="s">
        <v>1</v>
      </c>
      <c r="F500" s="203" t="s">
        <v>781</v>
      </c>
      <c r="G500" s="14"/>
      <c r="H500" s="204">
        <v>21.329999999999998</v>
      </c>
      <c r="I500" s="205"/>
      <c r="J500" s="14"/>
      <c r="K500" s="14"/>
      <c r="L500" s="201"/>
      <c r="M500" s="206"/>
      <c r="N500" s="207"/>
      <c r="O500" s="207"/>
      <c r="P500" s="207"/>
      <c r="Q500" s="207"/>
      <c r="R500" s="207"/>
      <c r="S500" s="207"/>
      <c r="T500" s="208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2" t="s">
        <v>175</v>
      </c>
      <c r="AU500" s="202" t="s">
        <v>82</v>
      </c>
      <c r="AV500" s="14" t="s">
        <v>82</v>
      </c>
      <c r="AW500" s="14" t="s">
        <v>30</v>
      </c>
      <c r="AX500" s="14" t="s">
        <v>74</v>
      </c>
      <c r="AY500" s="202" t="s">
        <v>166</v>
      </c>
    </row>
    <row r="501" s="13" customFormat="1">
      <c r="A501" s="13"/>
      <c r="B501" s="193"/>
      <c r="C501" s="13"/>
      <c r="D501" s="194" t="s">
        <v>175</v>
      </c>
      <c r="E501" s="195" t="s">
        <v>1</v>
      </c>
      <c r="F501" s="196" t="s">
        <v>782</v>
      </c>
      <c r="G501" s="13"/>
      <c r="H501" s="195" t="s">
        <v>1</v>
      </c>
      <c r="I501" s="197"/>
      <c r="J501" s="13"/>
      <c r="K501" s="13"/>
      <c r="L501" s="193"/>
      <c r="M501" s="198"/>
      <c r="N501" s="199"/>
      <c r="O501" s="199"/>
      <c r="P501" s="199"/>
      <c r="Q501" s="199"/>
      <c r="R501" s="199"/>
      <c r="S501" s="199"/>
      <c r="T501" s="20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95" t="s">
        <v>175</v>
      </c>
      <c r="AU501" s="195" t="s">
        <v>82</v>
      </c>
      <c r="AV501" s="13" t="s">
        <v>80</v>
      </c>
      <c r="AW501" s="13" t="s">
        <v>30</v>
      </c>
      <c r="AX501" s="13" t="s">
        <v>74</v>
      </c>
      <c r="AY501" s="195" t="s">
        <v>166</v>
      </c>
    </row>
    <row r="502" s="14" customFormat="1">
      <c r="A502" s="14"/>
      <c r="B502" s="201"/>
      <c r="C502" s="14"/>
      <c r="D502" s="194" t="s">
        <v>175</v>
      </c>
      <c r="E502" s="202" t="s">
        <v>1</v>
      </c>
      <c r="F502" s="203" t="s">
        <v>783</v>
      </c>
      <c r="G502" s="14"/>
      <c r="H502" s="204">
        <v>54.985999999999997</v>
      </c>
      <c r="I502" s="205"/>
      <c r="J502" s="14"/>
      <c r="K502" s="14"/>
      <c r="L502" s="201"/>
      <c r="M502" s="206"/>
      <c r="N502" s="207"/>
      <c r="O502" s="207"/>
      <c r="P502" s="207"/>
      <c r="Q502" s="207"/>
      <c r="R502" s="207"/>
      <c r="S502" s="207"/>
      <c r="T502" s="208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02" t="s">
        <v>175</v>
      </c>
      <c r="AU502" s="202" t="s">
        <v>82</v>
      </c>
      <c r="AV502" s="14" t="s">
        <v>82</v>
      </c>
      <c r="AW502" s="14" t="s">
        <v>30</v>
      </c>
      <c r="AX502" s="14" t="s">
        <v>74</v>
      </c>
      <c r="AY502" s="202" t="s">
        <v>166</v>
      </c>
    </row>
    <row r="503" s="13" customFormat="1">
      <c r="A503" s="13"/>
      <c r="B503" s="193"/>
      <c r="C503" s="13"/>
      <c r="D503" s="194" t="s">
        <v>175</v>
      </c>
      <c r="E503" s="195" t="s">
        <v>1</v>
      </c>
      <c r="F503" s="196" t="s">
        <v>784</v>
      </c>
      <c r="G503" s="13"/>
      <c r="H503" s="195" t="s">
        <v>1</v>
      </c>
      <c r="I503" s="197"/>
      <c r="J503" s="13"/>
      <c r="K503" s="13"/>
      <c r="L503" s="193"/>
      <c r="M503" s="198"/>
      <c r="N503" s="199"/>
      <c r="O503" s="199"/>
      <c r="P503" s="199"/>
      <c r="Q503" s="199"/>
      <c r="R503" s="199"/>
      <c r="S503" s="199"/>
      <c r="T503" s="20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95" t="s">
        <v>175</v>
      </c>
      <c r="AU503" s="195" t="s">
        <v>82</v>
      </c>
      <c r="AV503" s="13" t="s">
        <v>80</v>
      </c>
      <c r="AW503" s="13" t="s">
        <v>30</v>
      </c>
      <c r="AX503" s="13" t="s">
        <v>74</v>
      </c>
      <c r="AY503" s="195" t="s">
        <v>166</v>
      </c>
    </row>
    <row r="504" s="14" customFormat="1">
      <c r="A504" s="14"/>
      <c r="B504" s="201"/>
      <c r="C504" s="14"/>
      <c r="D504" s="194" t="s">
        <v>175</v>
      </c>
      <c r="E504" s="202" t="s">
        <v>1</v>
      </c>
      <c r="F504" s="203" t="s">
        <v>785</v>
      </c>
      <c r="G504" s="14"/>
      <c r="H504" s="204">
        <v>21.437999999999999</v>
      </c>
      <c r="I504" s="205"/>
      <c r="J504" s="14"/>
      <c r="K504" s="14"/>
      <c r="L504" s="201"/>
      <c r="M504" s="206"/>
      <c r="N504" s="207"/>
      <c r="O504" s="207"/>
      <c r="P504" s="207"/>
      <c r="Q504" s="207"/>
      <c r="R504" s="207"/>
      <c r="S504" s="207"/>
      <c r="T504" s="208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02" t="s">
        <v>175</v>
      </c>
      <c r="AU504" s="202" t="s">
        <v>82</v>
      </c>
      <c r="AV504" s="14" t="s">
        <v>82</v>
      </c>
      <c r="AW504" s="14" t="s">
        <v>30</v>
      </c>
      <c r="AX504" s="14" t="s">
        <v>74</v>
      </c>
      <c r="AY504" s="202" t="s">
        <v>166</v>
      </c>
    </row>
    <row r="505" s="13" customFormat="1">
      <c r="A505" s="13"/>
      <c r="B505" s="193"/>
      <c r="C505" s="13"/>
      <c r="D505" s="194" t="s">
        <v>175</v>
      </c>
      <c r="E505" s="195" t="s">
        <v>1</v>
      </c>
      <c r="F505" s="196" t="s">
        <v>786</v>
      </c>
      <c r="G505" s="13"/>
      <c r="H505" s="195" t="s">
        <v>1</v>
      </c>
      <c r="I505" s="197"/>
      <c r="J505" s="13"/>
      <c r="K505" s="13"/>
      <c r="L505" s="193"/>
      <c r="M505" s="198"/>
      <c r="N505" s="199"/>
      <c r="O505" s="199"/>
      <c r="P505" s="199"/>
      <c r="Q505" s="199"/>
      <c r="R505" s="199"/>
      <c r="S505" s="199"/>
      <c r="T505" s="20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95" t="s">
        <v>175</v>
      </c>
      <c r="AU505" s="195" t="s">
        <v>82</v>
      </c>
      <c r="AV505" s="13" t="s">
        <v>80</v>
      </c>
      <c r="AW505" s="13" t="s">
        <v>30</v>
      </c>
      <c r="AX505" s="13" t="s">
        <v>74</v>
      </c>
      <c r="AY505" s="195" t="s">
        <v>166</v>
      </c>
    </row>
    <row r="506" s="14" customFormat="1">
      <c r="A506" s="14"/>
      <c r="B506" s="201"/>
      <c r="C506" s="14"/>
      <c r="D506" s="194" t="s">
        <v>175</v>
      </c>
      <c r="E506" s="202" t="s">
        <v>1</v>
      </c>
      <c r="F506" s="203" t="s">
        <v>787</v>
      </c>
      <c r="G506" s="14"/>
      <c r="H506" s="204">
        <v>20.027999999999999</v>
      </c>
      <c r="I506" s="205"/>
      <c r="J506" s="14"/>
      <c r="K506" s="14"/>
      <c r="L506" s="201"/>
      <c r="M506" s="206"/>
      <c r="N506" s="207"/>
      <c r="O506" s="207"/>
      <c r="P506" s="207"/>
      <c r="Q506" s="207"/>
      <c r="R506" s="207"/>
      <c r="S506" s="207"/>
      <c r="T506" s="208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02" t="s">
        <v>175</v>
      </c>
      <c r="AU506" s="202" t="s">
        <v>82</v>
      </c>
      <c r="AV506" s="14" t="s">
        <v>82</v>
      </c>
      <c r="AW506" s="14" t="s">
        <v>30</v>
      </c>
      <c r="AX506" s="14" t="s">
        <v>74</v>
      </c>
      <c r="AY506" s="202" t="s">
        <v>166</v>
      </c>
    </row>
    <row r="507" s="13" customFormat="1">
      <c r="A507" s="13"/>
      <c r="B507" s="193"/>
      <c r="C507" s="13"/>
      <c r="D507" s="194" t="s">
        <v>175</v>
      </c>
      <c r="E507" s="195" t="s">
        <v>1</v>
      </c>
      <c r="F507" s="196" t="s">
        <v>788</v>
      </c>
      <c r="G507" s="13"/>
      <c r="H507" s="195" t="s">
        <v>1</v>
      </c>
      <c r="I507" s="197"/>
      <c r="J507" s="13"/>
      <c r="K507" s="13"/>
      <c r="L507" s="193"/>
      <c r="M507" s="198"/>
      <c r="N507" s="199"/>
      <c r="O507" s="199"/>
      <c r="P507" s="199"/>
      <c r="Q507" s="199"/>
      <c r="R507" s="199"/>
      <c r="S507" s="199"/>
      <c r="T507" s="20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5" t="s">
        <v>175</v>
      </c>
      <c r="AU507" s="195" t="s">
        <v>82</v>
      </c>
      <c r="AV507" s="13" t="s">
        <v>80</v>
      </c>
      <c r="AW507" s="13" t="s">
        <v>30</v>
      </c>
      <c r="AX507" s="13" t="s">
        <v>74</v>
      </c>
      <c r="AY507" s="195" t="s">
        <v>166</v>
      </c>
    </row>
    <row r="508" s="14" customFormat="1">
      <c r="A508" s="14"/>
      <c r="B508" s="201"/>
      <c r="C508" s="14"/>
      <c r="D508" s="194" t="s">
        <v>175</v>
      </c>
      <c r="E508" s="202" t="s">
        <v>1</v>
      </c>
      <c r="F508" s="203" t="s">
        <v>789</v>
      </c>
      <c r="G508" s="14"/>
      <c r="H508" s="204">
        <v>44.058</v>
      </c>
      <c r="I508" s="205"/>
      <c r="J508" s="14"/>
      <c r="K508" s="14"/>
      <c r="L508" s="201"/>
      <c r="M508" s="206"/>
      <c r="N508" s="207"/>
      <c r="O508" s="207"/>
      <c r="P508" s="207"/>
      <c r="Q508" s="207"/>
      <c r="R508" s="207"/>
      <c r="S508" s="207"/>
      <c r="T508" s="208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02" t="s">
        <v>175</v>
      </c>
      <c r="AU508" s="202" t="s">
        <v>82</v>
      </c>
      <c r="AV508" s="14" t="s">
        <v>82</v>
      </c>
      <c r="AW508" s="14" t="s">
        <v>30</v>
      </c>
      <c r="AX508" s="14" t="s">
        <v>74</v>
      </c>
      <c r="AY508" s="202" t="s">
        <v>166</v>
      </c>
    </row>
    <row r="509" s="13" customFormat="1">
      <c r="A509" s="13"/>
      <c r="B509" s="193"/>
      <c r="C509" s="13"/>
      <c r="D509" s="194" t="s">
        <v>175</v>
      </c>
      <c r="E509" s="195" t="s">
        <v>1</v>
      </c>
      <c r="F509" s="196" t="s">
        <v>790</v>
      </c>
      <c r="G509" s="13"/>
      <c r="H509" s="195" t="s">
        <v>1</v>
      </c>
      <c r="I509" s="197"/>
      <c r="J509" s="13"/>
      <c r="K509" s="13"/>
      <c r="L509" s="193"/>
      <c r="M509" s="198"/>
      <c r="N509" s="199"/>
      <c r="O509" s="199"/>
      <c r="P509" s="199"/>
      <c r="Q509" s="199"/>
      <c r="R509" s="199"/>
      <c r="S509" s="199"/>
      <c r="T509" s="20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5" t="s">
        <v>175</v>
      </c>
      <c r="AU509" s="195" t="s">
        <v>82</v>
      </c>
      <c r="AV509" s="13" t="s">
        <v>80</v>
      </c>
      <c r="AW509" s="13" t="s">
        <v>30</v>
      </c>
      <c r="AX509" s="13" t="s">
        <v>74</v>
      </c>
      <c r="AY509" s="195" t="s">
        <v>166</v>
      </c>
    </row>
    <row r="510" s="14" customFormat="1">
      <c r="A510" s="14"/>
      <c r="B510" s="201"/>
      <c r="C510" s="14"/>
      <c r="D510" s="194" t="s">
        <v>175</v>
      </c>
      <c r="E510" s="202" t="s">
        <v>1</v>
      </c>
      <c r="F510" s="203" t="s">
        <v>791</v>
      </c>
      <c r="G510" s="14"/>
      <c r="H510" s="204">
        <v>34.421999999999997</v>
      </c>
      <c r="I510" s="205"/>
      <c r="J510" s="14"/>
      <c r="K510" s="14"/>
      <c r="L510" s="201"/>
      <c r="M510" s="206"/>
      <c r="N510" s="207"/>
      <c r="O510" s="207"/>
      <c r="P510" s="207"/>
      <c r="Q510" s="207"/>
      <c r="R510" s="207"/>
      <c r="S510" s="207"/>
      <c r="T510" s="208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2" t="s">
        <v>175</v>
      </c>
      <c r="AU510" s="202" t="s">
        <v>82</v>
      </c>
      <c r="AV510" s="14" t="s">
        <v>82</v>
      </c>
      <c r="AW510" s="14" t="s">
        <v>30</v>
      </c>
      <c r="AX510" s="14" t="s">
        <v>74</v>
      </c>
      <c r="AY510" s="202" t="s">
        <v>166</v>
      </c>
    </row>
    <row r="511" s="15" customFormat="1">
      <c r="A511" s="15"/>
      <c r="B511" s="209"/>
      <c r="C511" s="15"/>
      <c r="D511" s="194" t="s">
        <v>175</v>
      </c>
      <c r="E511" s="210" t="s">
        <v>1</v>
      </c>
      <c r="F511" s="211" t="s">
        <v>180</v>
      </c>
      <c r="G511" s="15"/>
      <c r="H511" s="212">
        <v>226.82899999999998</v>
      </c>
      <c r="I511" s="213"/>
      <c r="J511" s="15"/>
      <c r="K511" s="15"/>
      <c r="L511" s="209"/>
      <c r="M511" s="214"/>
      <c r="N511" s="215"/>
      <c r="O511" s="215"/>
      <c r="P511" s="215"/>
      <c r="Q511" s="215"/>
      <c r="R511" s="215"/>
      <c r="S511" s="215"/>
      <c r="T511" s="216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10" t="s">
        <v>175</v>
      </c>
      <c r="AU511" s="210" t="s">
        <v>82</v>
      </c>
      <c r="AV511" s="15" t="s">
        <v>173</v>
      </c>
      <c r="AW511" s="15" t="s">
        <v>30</v>
      </c>
      <c r="AX511" s="15" t="s">
        <v>80</v>
      </c>
      <c r="AY511" s="210" t="s">
        <v>166</v>
      </c>
    </row>
    <row r="512" s="2" customFormat="1" ht="24.15" customHeight="1">
      <c r="A512" s="38"/>
      <c r="B512" s="179"/>
      <c r="C512" s="180" t="s">
        <v>792</v>
      </c>
      <c r="D512" s="180" t="s">
        <v>168</v>
      </c>
      <c r="E512" s="181" t="s">
        <v>793</v>
      </c>
      <c r="F512" s="182" t="s">
        <v>794</v>
      </c>
      <c r="G512" s="183" t="s">
        <v>171</v>
      </c>
      <c r="H512" s="184">
        <v>226.82900000000001</v>
      </c>
      <c r="I512" s="185"/>
      <c r="J512" s="186">
        <f>ROUND(I512*H512,2)</f>
        <v>0</v>
      </c>
      <c r="K512" s="182" t="s">
        <v>172</v>
      </c>
      <c r="L512" s="39"/>
      <c r="M512" s="187" t="s">
        <v>1</v>
      </c>
      <c r="N512" s="188" t="s">
        <v>39</v>
      </c>
      <c r="O512" s="77"/>
      <c r="P512" s="189">
        <f>O512*H512</f>
        <v>0</v>
      </c>
      <c r="Q512" s="189">
        <v>0.01575</v>
      </c>
      <c r="R512" s="189">
        <f>Q512*H512</f>
        <v>3.5725567499999999</v>
      </c>
      <c r="S512" s="189">
        <v>0</v>
      </c>
      <c r="T512" s="190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91" t="s">
        <v>173</v>
      </c>
      <c r="AT512" s="191" t="s">
        <v>168</v>
      </c>
      <c r="AU512" s="191" t="s">
        <v>82</v>
      </c>
      <c r="AY512" s="19" t="s">
        <v>166</v>
      </c>
      <c r="BE512" s="192">
        <f>IF(N512="základní",J512,0)</f>
        <v>0</v>
      </c>
      <c r="BF512" s="192">
        <f>IF(N512="snížená",J512,0)</f>
        <v>0</v>
      </c>
      <c r="BG512" s="192">
        <f>IF(N512="zákl. přenesená",J512,0)</f>
        <v>0</v>
      </c>
      <c r="BH512" s="192">
        <f>IF(N512="sníž. přenesená",J512,0)</f>
        <v>0</v>
      </c>
      <c r="BI512" s="192">
        <f>IF(N512="nulová",J512,0)</f>
        <v>0</v>
      </c>
      <c r="BJ512" s="19" t="s">
        <v>80</v>
      </c>
      <c r="BK512" s="192">
        <f>ROUND(I512*H512,2)</f>
        <v>0</v>
      </c>
      <c r="BL512" s="19" t="s">
        <v>173</v>
      </c>
      <c r="BM512" s="191" t="s">
        <v>795</v>
      </c>
    </row>
    <row r="513" s="13" customFormat="1">
      <c r="A513" s="13"/>
      <c r="B513" s="193"/>
      <c r="C513" s="13"/>
      <c r="D513" s="194" t="s">
        <v>175</v>
      </c>
      <c r="E513" s="195" t="s">
        <v>1</v>
      </c>
      <c r="F513" s="196" t="s">
        <v>778</v>
      </c>
      <c r="G513" s="13"/>
      <c r="H513" s="195" t="s">
        <v>1</v>
      </c>
      <c r="I513" s="197"/>
      <c r="J513" s="13"/>
      <c r="K513" s="13"/>
      <c r="L513" s="193"/>
      <c r="M513" s="198"/>
      <c r="N513" s="199"/>
      <c r="O513" s="199"/>
      <c r="P513" s="199"/>
      <c r="Q513" s="199"/>
      <c r="R513" s="199"/>
      <c r="S513" s="199"/>
      <c r="T513" s="20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95" t="s">
        <v>175</v>
      </c>
      <c r="AU513" s="195" t="s">
        <v>82</v>
      </c>
      <c r="AV513" s="13" t="s">
        <v>80</v>
      </c>
      <c r="AW513" s="13" t="s">
        <v>30</v>
      </c>
      <c r="AX513" s="13" t="s">
        <v>74</v>
      </c>
      <c r="AY513" s="195" t="s">
        <v>166</v>
      </c>
    </row>
    <row r="514" s="14" customFormat="1">
      <c r="A514" s="14"/>
      <c r="B514" s="201"/>
      <c r="C514" s="14"/>
      <c r="D514" s="194" t="s">
        <v>175</v>
      </c>
      <c r="E514" s="202" t="s">
        <v>1</v>
      </c>
      <c r="F514" s="203" t="s">
        <v>779</v>
      </c>
      <c r="G514" s="14"/>
      <c r="H514" s="204">
        <v>30.567</v>
      </c>
      <c r="I514" s="205"/>
      <c r="J514" s="14"/>
      <c r="K514" s="14"/>
      <c r="L514" s="201"/>
      <c r="M514" s="206"/>
      <c r="N514" s="207"/>
      <c r="O514" s="207"/>
      <c r="P514" s="207"/>
      <c r="Q514" s="207"/>
      <c r="R514" s="207"/>
      <c r="S514" s="207"/>
      <c r="T514" s="208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02" t="s">
        <v>175</v>
      </c>
      <c r="AU514" s="202" t="s">
        <v>82</v>
      </c>
      <c r="AV514" s="14" t="s">
        <v>82</v>
      </c>
      <c r="AW514" s="14" t="s">
        <v>30</v>
      </c>
      <c r="AX514" s="14" t="s">
        <v>74</v>
      </c>
      <c r="AY514" s="202" t="s">
        <v>166</v>
      </c>
    </row>
    <row r="515" s="13" customFormat="1">
      <c r="A515" s="13"/>
      <c r="B515" s="193"/>
      <c r="C515" s="13"/>
      <c r="D515" s="194" t="s">
        <v>175</v>
      </c>
      <c r="E515" s="195" t="s">
        <v>1</v>
      </c>
      <c r="F515" s="196" t="s">
        <v>780</v>
      </c>
      <c r="G515" s="13"/>
      <c r="H515" s="195" t="s">
        <v>1</v>
      </c>
      <c r="I515" s="197"/>
      <c r="J515" s="13"/>
      <c r="K515" s="13"/>
      <c r="L515" s="193"/>
      <c r="M515" s="198"/>
      <c r="N515" s="199"/>
      <c r="O515" s="199"/>
      <c r="P515" s="199"/>
      <c r="Q515" s="199"/>
      <c r="R515" s="199"/>
      <c r="S515" s="199"/>
      <c r="T515" s="20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95" t="s">
        <v>175</v>
      </c>
      <c r="AU515" s="195" t="s">
        <v>82</v>
      </c>
      <c r="AV515" s="13" t="s">
        <v>80</v>
      </c>
      <c r="AW515" s="13" t="s">
        <v>30</v>
      </c>
      <c r="AX515" s="13" t="s">
        <v>74</v>
      </c>
      <c r="AY515" s="195" t="s">
        <v>166</v>
      </c>
    </row>
    <row r="516" s="14" customFormat="1">
      <c r="A516" s="14"/>
      <c r="B516" s="201"/>
      <c r="C516" s="14"/>
      <c r="D516" s="194" t="s">
        <v>175</v>
      </c>
      <c r="E516" s="202" t="s">
        <v>1</v>
      </c>
      <c r="F516" s="203" t="s">
        <v>781</v>
      </c>
      <c r="G516" s="14"/>
      <c r="H516" s="204">
        <v>21.329999999999998</v>
      </c>
      <c r="I516" s="205"/>
      <c r="J516" s="14"/>
      <c r="K516" s="14"/>
      <c r="L516" s="201"/>
      <c r="M516" s="206"/>
      <c r="N516" s="207"/>
      <c r="O516" s="207"/>
      <c r="P516" s="207"/>
      <c r="Q516" s="207"/>
      <c r="R516" s="207"/>
      <c r="S516" s="207"/>
      <c r="T516" s="20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02" t="s">
        <v>175</v>
      </c>
      <c r="AU516" s="202" t="s">
        <v>82</v>
      </c>
      <c r="AV516" s="14" t="s">
        <v>82</v>
      </c>
      <c r="AW516" s="14" t="s">
        <v>30</v>
      </c>
      <c r="AX516" s="14" t="s">
        <v>74</v>
      </c>
      <c r="AY516" s="202" t="s">
        <v>166</v>
      </c>
    </row>
    <row r="517" s="13" customFormat="1">
      <c r="A517" s="13"/>
      <c r="B517" s="193"/>
      <c r="C517" s="13"/>
      <c r="D517" s="194" t="s">
        <v>175</v>
      </c>
      <c r="E517" s="195" t="s">
        <v>1</v>
      </c>
      <c r="F517" s="196" t="s">
        <v>782</v>
      </c>
      <c r="G517" s="13"/>
      <c r="H517" s="195" t="s">
        <v>1</v>
      </c>
      <c r="I517" s="197"/>
      <c r="J517" s="13"/>
      <c r="K517" s="13"/>
      <c r="L517" s="193"/>
      <c r="M517" s="198"/>
      <c r="N517" s="199"/>
      <c r="O517" s="199"/>
      <c r="P517" s="199"/>
      <c r="Q517" s="199"/>
      <c r="R517" s="199"/>
      <c r="S517" s="199"/>
      <c r="T517" s="20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5" t="s">
        <v>175</v>
      </c>
      <c r="AU517" s="195" t="s">
        <v>82</v>
      </c>
      <c r="AV517" s="13" t="s">
        <v>80</v>
      </c>
      <c r="AW517" s="13" t="s">
        <v>30</v>
      </c>
      <c r="AX517" s="13" t="s">
        <v>74</v>
      </c>
      <c r="AY517" s="195" t="s">
        <v>166</v>
      </c>
    </row>
    <row r="518" s="14" customFormat="1">
      <c r="A518" s="14"/>
      <c r="B518" s="201"/>
      <c r="C518" s="14"/>
      <c r="D518" s="194" t="s">
        <v>175</v>
      </c>
      <c r="E518" s="202" t="s">
        <v>1</v>
      </c>
      <c r="F518" s="203" t="s">
        <v>783</v>
      </c>
      <c r="G518" s="14"/>
      <c r="H518" s="204">
        <v>54.985999999999997</v>
      </c>
      <c r="I518" s="205"/>
      <c r="J518" s="14"/>
      <c r="K518" s="14"/>
      <c r="L518" s="201"/>
      <c r="M518" s="206"/>
      <c r="N518" s="207"/>
      <c r="O518" s="207"/>
      <c r="P518" s="207"/>
      <c r="Q518" s="207"/>
      <c r="R518" s="207"/>
      <c r="S518" s="207"/>
      <c r="T518" s="20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2" t="s">
        <v>175</v>
      </c>
      <c r="AU518" s="202" t="s">
        <v>82</v>
      </c>
      <c r="AV518" s="14" t="s">
        <v>82</v>
      </c>
      <c r="AW518" s="14" t="s">
        <v>30</v>
      </c>
      <c r="AX518" s="14" t="s">
        <v>74</v>
      </c>
      <c r="AY518" s="202" t="s">
        <v>166</v>
      </c>
    </row>
    <row r="519" s="13" customFormat="1">
      <c r="A519" s="13"/>
      <c r="B519" s="193"/>
      <c r="C519" s="13"/>
      <c r="D519" s="194" t="s">
        <v>175</v>
      </c>
      <c r="E519" s="195" t="s">
        <v>1</v>
      </c>
      <c r="F519" s="196" t="s">
        <v>784</v>
      </c>
      <c r="G519" s="13"/>
      <c r="H519" s="195" t="s">
        <v>1</v>
      </c>
      <c r="I519" s="197"/>
      <c r="J519" s="13"/>
      <c r="K519" s="13"/>
      <c r="L519" s="193"/>
      <c r="M519" s="198"/>
      <c r="N519" s="199"/>
      <c r="O519" s="199"/>
      <c r="P519" s="199"/>
      <c r="Q519" s="199"/>
      <c r="R519" s="199"/>
      <c r="S519" s="199"/>
      <c r="T519" s="20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95" t="s">
        <v>175</v>
      </c>
      <c r="AU519" s="195" t="s">
        <v>82</v>
      </c>
      <c r="AV519" s="13" t="s">
        <v>80</v>
      </c>
      <c r="AW519" s="13" t="s">
        <v>30</v>
      </c>
      <c r="AX519" s="13" t="s">
        <v>74</v>
      </c>
      <c r="AY519" s="195" t="s">
        <v>166</v>
      </c>
    </row>
    <row r="520" s="14" customFormat="1">
      <c r="A520" s="14"/>
      <c r="B520" s="201"/>
      <c r="C520" s="14"/>
      <c r="D520" s="194" t="s">
        <v>175</v>
      </c>
      <c r="E520" s="202" t="s">
        <v>1</v>
      </c>
      <c r="F520" s="203" t="s">
        <v>785</v>
      </c>
      <c r="G520" s="14"/>
      <c r="H520" s="204">
        <v>21.437999999999999</v>
      </c>
      <c r="I520" s="205"/>
      <c r="J520" s="14"/>
      <c r="K520" s="14"/>
      <c r="L520" s="201"/>
      <c r="M520" s="206"/>
      <c r="N520" s="207"/>
      <c r="O520" s="207"/>
      <c r="P520" s="207"/>
      <c r="Q520" s="207"/>
      <c r="R520" s="207"/>
      <c r="S520" s="207"/>
      <c r="T520" s="208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02" t="s">
        <v>175</v>
      </c>
      <c r="AU520" s="202" t="s">
        <v>82</v>
      </c>
      <c r="AV520" s="14" t="s">
        <v>82</v>
      </c>
      <c r="AW520" s="14" t="s">
        <v>30</v>
      </c>
      <c r="AX520" s="14" t="s">
        <v>74</v>
      </c>
      <c r="AY520" s="202" t="s">
        <v>166</v>
      </c>
    </row>
    <row r="521" s="13" customFormat="1">
      <c r="A521" s="13"/>
      <c r="B521" s="193"/>
      <c r="C521" s="13"/>
      <c r="D521" s="194" t="s">
        <v>175</v>
      </c>
      <c r="E521" s="195" t="s">
        <v>1</v>
      </c>
      <c r="F521" s="196" t="s">
        <v>786</v>
      </c>
      <c r="G521" s="13"/>
      <c r="H521" s="195" t="s">
        <v>1</v>
      </c>
      <c r="I521" s="197"/>
      <c r="J521" s="13"/>
      <c r="K521" s="13"/>
      <c r="L521" s="193"/>
      <c r="M521" s="198"/>
      <c r="N521" s="199"/>
      <c r="O521" s="199"/>
      <c r="P521" s="199"/>
      <c r="Q521" s="199"/>
      <c r="R521" s="199"/>
      <c r="S521" s="199"/>
      <c r="T521" s="20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5" t="s">
        <v>175</v>
      </c>
      <c r="AU521" s="195" t="s">
        <v>82</v>
      </c>
      <c r="AV521" s="13" t="s">
        <v>80</v>
      </c>
      <c r="AW521" s="13" t="s">
        <v>30</v>
      </c>
      <c r="AX521" s="13" t="s">
        <v>74</v>
      </c>
      <c r="AY521" s="195" t="s">
        <v>166</v>
      </c>
    </row>
    <row r="522" s="14" customFormat="1">
      <c r="A522" s="14"/>
      <c r="B522" s="201"/>
      <c r="C522" s="14"/>
      <c r="D522" s="194" t="s">
        <v>175</v>
      </c>
      <c r="E522" s="202" t="s">
        <v>1</v>
      </c>
      <c r="F522" s="203" t="s">
        <v>787</v>
      </c>
      <c r="G522" s="14"/>
      <c r="H522" s="204">
        <v>20.027999999999999</v>
      </c>
      <c r="I522" s="205"/>
      <c r="J522" s="14"/>
      <c r="K522" s="14"/>
      <c r="L522" s="201"/>
      <c r="M522" s="206"/>
      <c r="N522" s="207"/>
      <c r="O522" s="207"/>
      <c r="P522" s="207"/>
      <c r="Q522" s="207"/>
      <c r="R522" s="207"/>
      <c r="S522" s="207"/>
      <c r="T522" s="20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02" t="s">
        <v>175</v>
      </c>
      <c r="AU522" s="202" t="s">
        <v>82</v>
      </c>
      <c r="AV522" s="14" t="s">
        <v>82</v>
      </c>
      <c r="AW522" s="14" t="s">
        <v>30</v>
      </c>
      <c r="AX522" s="14" t="s">
        <v>74</v>
      </c>
      <c r="AY522" s="202" t="s">
        <v>166</v>
      </c>
    </row>
    <row r="523" s="13" customFormat="1">
      <c r="A523" s="13"/>
      <c r="B523" s="193"/>
      <c r="C523" s="13"/>
      <c r="D523" s="194" t="s">
        <v>175</v>
      </c>
      <c r="E523" s="195" t="s">
        <v>1</v>
      </c>
      <c r="F523" s="196" t="s">
        <v>788</v>
      </c>
      <c r="G523" s="13"/>
      <c r="H523" s="195" t="s">
        <v>1</v>
      </c>
      <c r="I523" s="197"/>
      <c r="J523" s="13"/>
      <c r="K523" s="13"/>
      <c r="L523" s="193"/>
      <c r="M523" s="198"/>
      <c r="N523" s="199"/>
      <c r="O523" s="199"/>
      <c r="P523" s="199"/>
      <c r="Q523" s="199"/>
      <c r="R523" s="199"/>
      <c r="S523" s="199"/>
      <c r="T523" s="20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95" t="s">
        <v>175</v>
      </c>
      <c r="AU523" s="195" t="s">
        <v>82</v>
      </c>
      <c r="AV523" s="13" t="s">
        <v>80</v>
      </c>
      <c r="AW523" s="13" t="s">
        <v>30</v>
      </c>
      <c r="AX523" s="13" t="s">
        <v>74</v>
      </c>
      <c r="AY523" s="195" t="s">
        <v>166</v>
      </c>
    </row>
    <row r="524" s="14" customFormat="1">
      <c r="A524" s="14"/>
      <c r="B524" s="201"/>
      <c r="C524" s="14"/>
      <c r="D524" s="194" t="s">
        <v>175</v>
      </c>
      <c r="E524" s="202" t="s">
        <v>1</v>
      </c>
      <c r="F524" s="203" t="s">
        <v>789</v>
      </c>
      <c r="G524" s="14"/>
      <c r="H524" s="204">
        <v>44.058</v>
      </c>
      <c r="I524" s="205"/>
      <c r="J524" s="14"/>
      <c r="K524" s="14"/>
      <c r="L524" s="201"/>
      <c r="M524" s="206"/>
      <c r="N524" s="207"/>
      <c r="O524" s="207"/>
      <c r="P524" s="207"/>
      <c r="Q524" s="207"/>
      <c r="R524" s="207"/>
      <c r="S524" s="207"/>
      <c r="T524" s="20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02" t="s">
        <v>175</v>
      </c>
      <c r="AU524" s="202" t="s">
        <v>82</v>
      </c>
      <c r="AV524" s="14" t="s">
        <v>82</v>
      </c>
      <c r="AW524" s="14" t="s">
        <v>30</v>
      </c>
      <c r="AX524" s="14" t="s">
        <v>74</v>
      </c>
      <c r="AY524" s="202" t="s">
        <v>166</v>
      </c>
    </row>
    <row r="525" s="13" customFormat="1">
      <c r="A525" s="13"/>
      <c r="B525" s="193"/>
      <c r="C525" s="13"/>
      <c r="D525" s="194" t="s">
        <v>175</v>
      </c>
      <c r="E525" s="195" t="s">
        <v>1</v>
      </c>
      <c r="F525" s="196" t="s">
        <v>790</v>
      </c>
      <c r="G525" s="13"/>
      <c r="H525" s="195" t="s">
        <v>1</v>
      </c>
      <c r="I525" s="197"/>
      <c r="J525" s="13"/>
      <c r="K525" s="13"/>
      <c r="L525" s="193"/>
      <c r="M525" s="198"/>
      <c r="N525" s="199"/>
      <c r="O525" s="199"/>
      <c r="P525" s="199"/>
      <c r="Q525" s="199"/>
      <c r="R525" s="199"/>
      <c r="S525" s="199"/>
      <c r="T525" s="20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95" t="s">
        <v>175</v>
      </c>
      <c r="AU525" s="195" t="s">
        <v>82</v>
      </c>
      <c r="AV525" s="13" t="s">
        <v>80</v>
      </c>
      <c r="AW525" s="13" t="s">
        <v>30</v>
      </c>
      <c r="AX525" s="13" t="s">
        <v>74</v>
      </c>
      <c r="AY525" s="195" t="s">
        <v>166</v>
      </c>
    </row>
    <row r="526" s="14" customFormat="1">
      <c r="A526" s="14"/>
      <c r="B526" s="201"/>
      <c r="C526" s="14"/>
      <c r="D526" s="194" t="s">
        <v>175</v>
      </c>
      <c r="E526" s="202" t="s">
        <v>1</v>
      </c>
      <c r="F526" s="203" t="s">
        <v>791</v>
      </c>
      <c r="G526" s="14"/>
      <c r="H526" s="204">
        <v>34.421999999999997</v>
      </c>
      <c r="I526" s="205"/>
      <c r="J526" s="14"/>
      <c r="K526" s="14"/>
      <c r="L526" s="201"/>
      <c r="M526" s="206"/>
      <c r="N526" s="207"/>
      <c r="O526" s="207"/>
      <c r="P526" s="207"/>
      <c r="Q526" s="207"/>
      <c r="R526" s="207"/>
      <c r="S526" s="207"/>
      <c r="T526" s="208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02" t="s">
        <v>175</v>
      </c>
      <c r="AU526" s="202" t="s">
        <v>82</v>
      </c>
      <c r="AV526" s="14" t="s">
        <v>82</v>
      </c>
      <c r="AW526" s="14" t="s">
        <v>30</v>
      </c>
      <c r="AX526" s="14" t="s">
        <v>74</v>
      </c>
      <c r="AY526" s="202" t="s">
        <v>166</v>
      </c>
    </row>
    <row r="527" s="15" customFormat="1">
      <c r="A527" s="15"/>
      <c r="B527" s="209"/>
      <c r="C527" s="15"/>
      <c r="D527" s="194" t="s">
        <v>175</v>
      </c>
      <c r="E527" s="210" t="s">
        <v>1</v>
      </c>
      <c r="F527" s="211" t="s">
        <v>180</v>
      </c>
      <c r="G527" s="15"/>
      <c r="H527" s="212">
        <v>226.82899999999998</v>
      </c>
      <c r="I527" s="213"/>
      <c r="J527" s="15"/>
      <c r="K527" s="15"/>
      <c r="L527" s="209"/>
      <c r="M527" s="214"/>
      <c r="N527" s="215"/>
      <c r="O527" s="215"/>
      <c r="P527" s="215"/>
      <c r="Q527" s="215"/>
      <c r="R527" s="215"/>
      <c r="S527" s="215"/>
      <c r="T527" s="216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10" t="s">
        <v>175</v>
      </c>
      <c r="AU527" s="210" t="s">
        <v>82</v>
      </c>
      <c r="AV527" s="15" t="s">
        <v>173</v>
      </c>
      <c r="AW527" s="15" t="s">
        <v>30</v>
      </c>
      <c r="AX527" s="15" t="s">
        <v>80</v>
      </c>
      <c r="AY527" s="210" t="s">
        <v>166</v>
      </c>
    </row>
    <row r="528" s="2" customFormat="1" ht="24.15" customHeight="1">
      <c r="A528" s="38"/>
      <c r="B528" s="179"/>
      <c r="C528" s="180" t="s">
        <v>796</v>
      </c>
      <c r="D528" s="180" t="s">
        <v>168</v>
      </c>
      <c r="E528" s="181" t="s">
        <v>797</v>
      </c>
      <c r="F528" s="182" t="s">
        <v>798</v>
      </c>
      <c r="G528" s="183" t="s">
        <v>171</v>
      </c>
      <c r="H528" s="184">
        <v>18.634</v>
      </c>
      <c r="I528" s="185"/>
      <c r="J528" s="186">
        <f>ROUND(I528*H528,2)</f>
        <v>0</v>
      </c>
      <c r="K528" s="182" t="s">
        <v>172</v>
      </c>
      <c r="L528" s="39"/>
      <c r="M528" s="187" t="s">
        <v>1</v>
      </c>
      <c r="N528" s="188" t="s">
        <v>39</v>
      </c>
      <c r="O528" s="77"/>
      <c r="P528" s="189">
        <f>O528*H528</f>
        <v>0</v>
      </c>
      <c r="Q528" s="189">
        <v>0.00189</v>
      </c>
      <c r="R528" s="189">
        <f>Q528*H528</f>
        <v>0.035218260000000001</v>
      </c>
      <c r="S528" s="189">
        <v>0</v>
      </c>
      <c r="T528" s="190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191" t="s">
        <v>173</v>
      </c>
      <c r="AT528" s="191" t="s">
        <v>168</v>
      </c>
      <c r="AU528" s="191" t="s">
        <v>82</v>
      </c>
      <c r="AY528" s="19" t="s">
        <v>166</v>
      </c>
      <c r="BE528" s="192">
        <f>IF(N528="základní",J528,0)</f>
        <v>0</v>
      </c>
      <c r="BF528" s="192">
        <f>IF(N528="snížená",J528,0)</f>
        <v>0</v>
      </c>
      <c r="BG528" s="192">
        <f>IF(N528="zákl. přenesená",J528,0)</f>
        <v>0</v>
      </c>
      <c r="BH528" s="192">
        <f>IF(N528="sníž. přenesená",J528,0)</f>
        <v>0</v>
      </c>
      <c r="BI528" s="192">
        <f>IF(N528="nulová",J528,0)</f>
        <v>0</v>
      </c>
      <c r="BJ528" s="19" t="s">
        <v>80</v>
      </c>
      <c r="BK528" s="192">
        <f>ROUND(I528*H528,2)</f>
        <v>0</v>
      </c>
      <c r="BL528" s="19" t="s">
        <v>173</v>
      </c>
      <c r="BM528" s="191" t="s">
        <v>799</v>
      </c>
    </row>
    <row r="529" s="13" customFormat="1">
      <c r="A529" s="13"/>
      <c r="B529" s="193"/>
      <c r="C529" s="13"/>
      <c r="D529" s="194" t="s">
        <v>175</v>
      </c>
      <c r="E529" s="195" t="s">
        <v>1</v>
      </c>
      <c r="F529" s="196" t="s">
        <v>778</v>
      </c>
      <c r="G529" s="13"/>
      <c r="H529" s="195" t="s">
        <v>1</v>
      </c>
      <c r="I529" s="197"/>
      <c r="J529" s="13"/>
      <c r="K529" s="13"/>
      <c r="L529" s="193"/>
      <c r="M529" s="198"/>
      <c r="N529" s="199"/>
      <c r="O529" s="199"/>
      <c r="P529" s="199"/>
      <c r="Q529" s="199"/>
      <c r="R529" s="199"/>
      <c r="S529" s="199"/>
      <c r="T529" s="20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5" t="s">
        <v>175</v>
      </c>
      <c r="AU529" s="195" t="s">
        <v>82</v>
      </c>
      <c r="AV529" s="13" t="s">
        <v>80</v>
      </c>
      <c r="AW529" s="13" t="s">
        <v>30</v>
      </c>
      <c r="AX529" s="13" t="s">
        <v>74</v>
      </c>
      <c r="AY529" s="195" t="s">
        <v>166</v>
      </c>
    </row>
    <row r="530" s="14" customFormat="1">
      <c r="A530" s="14"/>
      <c r="B530" s="201"/>
      <c r="C530" s="14"/>
      <c r="D530" s="194" t="s">
        <v>175</v>
      </c>
      <c r="E530" s="202" t="s">
        <v>1</v>
      </c>
      <c r="F530" s="203" t="s">
        <v>800</v>
      </c>
      <c r="G530" s="14"/>
      <c r="H530" s="204">
        <v>18.634</v>
      </c>
      <c r="I530" s="205"/>
      <c r="J530" s="14"/>
      <c r="K530" s="14"/>
      <c r="L530" s="201"/>
      <c r="M530" s="206"/>
      <c r="N530" s="207"/>
      <c r="O530" s="207"/>
      <c r="P530" s="207"/>
      <c r="Q530" s="207"/>
      <c r="R530" s="207"/>
      <c r="S530" s="207"/>
      <c r="T530" s="208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2" t="s">
        <v>175</v>
      </c>
      <c r="AU530" s="202" t="s">
        <v>82</v>
      </c>
      <c r="AV530" s="14" t="s">
        <v>82</v>
      </c>
      <c r="AW530" s="14" t="s">
        <v>30</v>
      </c>
      <c r="AX530" s="14" t="s">
        <v>80</v>
      </c>
      <c r="AY530" s="202" t="s">
        <v>166</v>
      </c>
    </row>
    <row r="531" s="2" customFormat="1" ht="16.5" customHeight="1">
      <c r="A531" s="38"/>
      <c r="B531" s="179"/>
      <c r="C531" s="180" t="s">
        <v>801</v>
      </c>
      <c r="D531" s="180" t="s">
        <v>168</v>
      </c>
      <c r="E531" s="181" t="s">
        <v>802</v>
      </c>
      <c r="F531" s="182" t="s">
        <v>803</v>
      </c>
      <c r="G531" s="183" t="s">
        <v>171</v>
      </c>
      <c r="H531" s="184">
        <v>33.226999999999997</v>
      </c>
      <c r="I531" s="185"/>
      <c r="J531" s="186">
        <f>ROUND(I531*H531,2)</f>
        <v>0</v>
      </c>
      <c r="K531" s="182" t="s">
        <v>172</v>
      </c>
      <c r="L531" s="39"/>
      <c r="M531" s="187" t="s">
        <v>1</v>
      </c>
      <c r="N531" s="188" t="s">
        <v>39</v>
      </c>
      <c r="O531" s="77"/>
      <c r="P531" s="189">
        <f>O531*H531</f>
        <v>0</v>
      </c>
      <c r="Q531" s="189">
        <v>9.0000000000000006E-05</v>
      </c>
      <c r="R531" s="189">
        <f>Q531*H531</f>
        <v>0.0029904300000000001</v>
      </c>
      <c r="S531" s="189">
        <v>6.0000000000000002E-05</v>
      </c>
      <c r="T531" s="190">
        <f>S531*H531</f>
        <v>0.0019936199999999998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191" t="s">
        <v>173</v>
      </c>
      <c r="AT531" s="191" t="s">
        <v>168</v>
      </c>
      <c r="AU531" s="191" t="s">
        <v>82</v>
      </c>
      <c r="AY531" s="19" t="s">
        <v>166</v>
      </c>
      <c r="BE531" s="192">
        <f>IF(N531="základní",J531,0)</f>
        <v>0</v>
      </c>
      <c r="BF531" s="192">
        <f>IF(N531="snížená",J531,0)</f>
        <v>0</v>
      </c>
      <c r="BG531" s="192">
        <f>IF(N531="zákl. přenesená",J531,0)</f>
        <v>0</v>
      </c>
      <c r="BH531" s="192">
        <f>IF(N531="sníž. přenesená",J531,0)</f>
        <v>0</v>
      </c>
      <c r="BI531" s="192">
        <f>IF(N531="nulová",J531,0)</f>
        <v>0</v>
      </c>
      <c r="BJ531" s="19" t="s">
        <v>80</v>
      </c>
      <c r="BK531" s="192">
        <f>ROUND(I531*H531,2)</f>
        <v>0</v>
      </c>
      <c r="BL531" s="19" t="s">
        <v>173</v>
      </c>
      <c r="BM531" s="191" t="s">
        <v>804</v>
      </c>
    </row>
    <row r="532" s="13" customFormat="1">
      <c r="A532" s="13"/>
      <c r="B532" s="193"/>
      <c r="C532" s="13"/>
      <c r="D532" s="194" t="s">
        <v>175</v>
      </c>
      <c r="E532" s="195" t="s">
        <v>1</v>
      </c>
      <c r="F532" s="196" t="s">
        <v>805</v>
      </c>
      <c r="G532" s="13"/>
      <c r="H532" s="195" t="s">
        <v>1</v>
      </c>
      <c r="I532" s="197"/>
      <c r="J532" s="13"/>
      <c r="K532" s="13"/>
      <c r="L532" s="193"/>
      <c r="M532" s="198"/>
      <c r="N532" s="199"/>
      <c r="O532" s="199"/>
      <c r="P532" s="199"/>
      <c r="Q532" s="199"/>
      <c r="R532" s="199"/>
      <c r="S532" s="199"/>
      <c r="T532" s="20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5" t="s">
        <v>175</v>
      </c>
      <c r="AU532" s="195" t="s">
        <v>82</v>
      </c>
      <c r="AV532" s="13" t="s">
        <v>80</v>
      </c>
      <c r="AW532" s="13" t="s">
        <v>30</v>
      </c>
      <c r="AX532" s="13" t="s">
        <v>74</v>
      </c>
      <c r="AY532" s="195" t="s">
        <v>166</v>
      </c>
    </row>
    <row r="533" s="14" customFormat="1">
      <c r="A533" s="14"/>
      <c r="B533" s="201"/>
      <c r="C533" s="14"/>
      <c r="D533" s="194" t="s">
        <v>175</v>
      </c>
      <c r="E533" s="202" t="s">
        <v>1</v>
      </c>
      <c r="F533" s="203" t="s">
        <v>806</v>
      </c>
      <c r="G533" s="14"/>
      <c r="H533" s="204">
        <v>7.0670000000000002</v>
      </c>
      <c r="I533" s="205"/>
      <c r="J533" s="14"/>
      <c r="K533" s="14"/>
      <c r="L533" s="201"/>
      <c r="M533" s="206"/>
      <c r="N533" s="207"/>
      <c r="O533" s="207"/>
      <c r="P533" s="207"/>
      <c r="Q533" s="207"/>
      <c r="R533" s="207"/>
      <c r="S533" s="207"/>
      <c r="T533" s="208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02" t="s">
        <v>175</v>
      </c>
      <c r="AU533" s="202" t="s">
        <v>82</v>
      </c>
      <c r="AV533" s="14" t="s">
        <v>82</v>
      </c>
      <c r="AW533" s="14" t="s">
        <v>30</v>
      </c>
      <c r="AX533" s="14" t="s">
        <v>74</v>
      </c>
      <c r="AY533" s="202" t="s">
        <v>166</v>
      </c>
    </row>
    <row r="534" s="13" customFormat="1">
      <c r="A534" s="13"/>
      <c r="B534" s="193"/>
      <c r="C534" s="13"/>
      <c r="D534" s="194" t="s">
        <v>175</v>
      </c>
      <c r="E534" s="195" t="s">
        <v>1</v>
      </c>
      <c r="F534" s="196" t="s">
        <v>807</v>
      </c>
      <c r="G534" s="13"/>
      <c r="H534" s="195" t="s">
        <v>1</v>
      </c>
      <c r="I534" s="197"/>
      <c r="J534" s="13"/>
      <c r="K534" s="13"/>
      <c r="L534" s="193"/>
      <c r="M534" s="198"/>
      <c r="N534" s="199"/>
      <c r="O534" s="199"/>
      <c r="P534" s="199"/>
      <c r="Q534" s="199"/>
      <c r="R534" s="199"/>
      <c r="S534" s="199"/>
      <c r="T534" s="20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5" t="s">
        <v>175</v>
      </c>
      <c r="AU534" s="195" t="s">
        <v>82</v>
      </c>
      <c r="AV534" s="13" t="s">
        <v>80</v>
      </c>
      <c r="AW534" s="13" t="s">
        <v>30</v>
      </c>
      <c r="AX534" s="13" t="s">
        <v>74</v>
      </c>
      <c r="AY534" s="195" t="s">
        <v>166</v>
      </c>
    </row>
    <row r="535" s="14" customFormat="1">
      <c r="A535" s="14"/>
      <c r="B535" s="201"/>
      <c r="C535" s="14"/>
      <c r="D535" s="194" t="s">
        <v>175</v>
      </c>
      <c r="E535" s="202" t="s">
        <v>1</v>
      </c>
      <c r="F535" s="203" t="s">
        <v>808</v>
      </c>
      <c r="G535" s="14"/>
      <c r="H535" s="204">
        <v>26.16</v>
      </c>
      <c r="I535" s="205"/>
      <c r="J535" s="14"/>
      <c r="K535" s="14"/>
      <c r="L535" s="201"/>
      <c r="M535" s="206"/>
      <c r="N535" s="207"/>
      <c r="O535" s="207"/>
      <c r="P535" s="207"/>
      <c r="Q535" s="207"/>
      <c r="R535" s="207"/>
      <c r="S535" s="207"/>
      <c r="T535" s="208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02" t="s">
        <v>175</v>
      </c>
      <c r="AU535" s="202" t="s">
        <v>82</v>
      </c>
      <c r="AV535" s="14" t="s">
        <v>82</v>
      </c>
      <c r="AW535" s="14" t="s">
        <v>30</v>
      </c>
      <c r="AX535" s="14" t="s">
        <v>74</v>
      </c>
      <c r="AY535" s="202" t="s">
        <v>166</v>
      </c>
    </row>
    <row r="536" s="15" customFormat="1">
      <c r="A536" s="15"/>
      <c r="B536" s="209"/>
      <c r="C536" s="15"/>
      <c r="D536" s="194" t="s">
        <v>175</v>
      </c>
      <c r="E536" s="210" t="s">
        <v>1</v>
      </c>
      <c r="F536" s="211" t="s">
        <v>180</v>
      </c>
      <c r="G536" s="15"/>
      <c r="H536" s="212">
        <v>33.227000000000004</v>
      </c>
      <c r="I536" s="213"/>
      <c r="J536" s="15"/>
      <c r="K536" s="15"/>
      <c r="L536" s="209"/>
      <c r="M536" s="214"/>
      <c r="N536" s="215"/>
      <c r="O536" s="215"/>
      <c r="P536" s="215"/>
      <c r="Q536" s="215"/>
      <c r="R536" s="215"/>
      <c r="S536" s="215"/>
      <c r="T536" s="216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10" t="s">
        <v>175</v>
      </c>
      <c r="AU536" s="210" t="s">
        <v>82</v>
      </c>
      <c r="AV536" s="15" t="s">
        <v>173</v>
      </c>
      <c r="AW536" s="15" t="s">
        <v>30</v>
      </c>
      <c r="AX536" s="15" t="s">
        <v>80</v>
      </c>
      <c r="AY536" s="210" t="s">
        <v>166</v>
      </c>
    </row>
    <row r="537" s="12" customFormat="1" ht="22.8" customHeight="1">
      <c r="A537" s="12"/>
      <c r="B537" s="166"/>
      <c r="C537" s="12"/>
      <c r="D537" s="167" t="s">
        <v>73</v>
      </c>
      <c r="E537" s="177" t="s">
        <v>529</v>
      </c>
      <c r="F537" s="177" t="s">
        <v>809</v>
      </c>
      <c r="G537" s="12"/>
      <c r="H537" s="12"/>
      <c r="I537" s="169"/>
      <c r="J537" s="178">
        <f>BK537</f>
        <v>0</v>
      </c>
      <c r="K537" s="12"/>
      <c r="L537" s="166"/>
      <c r="M537" s="171"/>
      <c r="N537" s="172"/>
      <c r="O537" s="172"/>
      <c r="P537" s="173">
        <f>SUM(P538:P575)</f>
        <v>0</v>
      </c>
      <c r="Q537" s="172"/>
      <c r="R537" s="173">
        <f>SUM(R538:R575)</f>
        <v>5.5204550000000001</v>
      </c>
      <c r="S537" s="172"/>
      <c r="T537" s="174">
        <f>SUM(T538:T575)</f>
        <v>7.0670000000000013E-05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167" t="s">
        <v>80</v>
      </c>
      <c r="AT537" s="175" t="s">
        <v>73</v>
      </c>
      <c r="AU537" s="175" t="s">
        <v>80</v>
      </c>
      <c r="AY537" s="167" t="s">
        <v>166</v>
      </c>
      <c r="BK537" s="176">
        <f>SUM(BK538:BK575)</f>
        <v>0</v>
      </c>
    </row>
    <row r="538" s="2" customFormat="1" ht="24.15" customHeight="1">
      <c r="A538" s="38"/>
      <c r="B538" s="179"/>
      <c r="C538" s="180" t="s">
        <v>810</v>
      </c>
      <c r="D538" s="180" t="s">
        <v>168</v>
      </c>
      <c r="E538" s="181" t="s">
        <v>811</v>
      </c>
      <c r="F538" s="182" t="s">
        <v>812</v>
      </c>
      <c r="G538" s="183" t="s">
        <v>171</v>
      </c>
      <c r="H538" s="184">
        <v>130.428</v>
      </c>
      <c r="I538" s="185"/>
      <c r="J538" s="186">
        <f>ROUND(I538*H538,2)</f>
        <v>0</v>
      </c>
      <c r="K538" s="182" t="s">
        <v>172</v>
      </c>
      <c r="L538" s="39"/>
      <c r="M538" s="187" t="s">
        <v>1</v>
      </c>
      <c r="N538" s="188" t="s">
        <v>39</v>
      </c>
      <c r="O538" s="77"/>
      <c r="P538" s="189">
        <f>O538*H538</f>
        <v>0</v>
      </c>
      <c r="Q538" s="189">
        <v>0.0073499999999999998</v>
      </c>
      <c r="R538" s="189">
        <f>Q538*H538</f>
        <v>0.95864579999999999</v>
      </c>
      <c r="S538" s="189">
        <v>0</v>
      </c>
      <c r="T538" s="190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191" t="s">
        <v>173</v>
      </c>
      <c r="AT538" s="191" t="s">
        <v>168</v>
      </c>
      <c r="AU538" s="191" t="s">
        <v>82</v>
      </c>
      <c r="AY538" s="19" t="s">
        <v>166</v>
      </c>
      <c r="BE538" s="192">
        <f>IF(N538="základní",J538,0)</f>
        <v>0</v>
      </c>
      <c r="BF538" s="192">
        <f>IF(N538="snížená",J538,0)</f>
        <v>0</v>
      </c>
      <c r="BG538" s="192">
        <f>IF(N538="zákl. přenesená",J538,0)</f>
        <v>0</v>
      </c>
      <c r="BH538" s="192">
        <f>IF(N538="sníž. přenesená",J538,0)</f>
        <v>0</v>
      </c>
      <c r="BI538" s="192">
        <f>IF(N538="nulová",J538,0)</f>
        <v>0</v>
      </c>
      <c r="BJ538" s="19" t="s">
        <v>80</v>
      </c>
      <c r="BK538" s="192">
        <f>ROUND(I538*H538,2)</f>
        <v>0</v>
      </c>
      <c r="BL538" s="19" t="s">
        <v>173</v>
      </c>
      <c r="BM538" s="191" t="s">
        <v>813</v>
      </c>
    </row>
    <row r="539" s="13" customFormat="1">
      <c r="A539" s="13"/>
      <c r="B539" s="193"/>
      <c r="C539" s="13"/>
      <c r="D539" s="194" t="s">
        <v>175</v>
      </c>
      <c r="E539" s="195" t="s">
        <v>1</v>
      </c>
      <c r="F539" s="196" t="s">
        <v>814</v>
      </c>
      <c r="G539" s="13"/>
      <c r="H539" s="195" t="s">
        <v>1</v>
      </c>
      <c r="I539" s="197"/>
      <c r="J539" s="13"/>
      <c r="K539" s="13"/>
      <c r="L539" s="193"/>
      <c r="M539" s="198"/>
      <c r="N539" s="199"/>
      <c r="O539" s="199"/>
      <c r="P539" s="199"/>
      <c r="Q539" s="199"/>
      <c r="R539" s="199"/>
      <c r="S539" s="199"/>
      <c r="T539" s="20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5" t="s">
        <v>175</v>
      </c>
      <c r="AU539" s="195" t="s">
        <v>82</v>
      </c>
      <c r="AV539" s="13" t="s">
        <v>80</v>
      </c>
      <c r="AW539" s="13" t="s">
        <v>30</v>
      </c>
      <c r="AX539" s="13" t="s">
        <v>74</v>
      </c>
      <c r="AY539" s="195" t="s">
        <v>166</v>
      </c>
    </row>
    <row r="540" s="14" customFormat="1">
      <c r="A540" s="14"/>
      <c r="B540" s="201"/>
      <c r="C540" s="14"/>
      <c r="D540" s="194" t="s">
        <v>175</v>
      </c>
      <c r="E540" s="202" t="s">
        <v>1</v>
      </c>
      <c r="F540" s="203" t="s">
        <v>815</v>
      </c>
      <c r="G540" s="14"/>
      <c r="H540" s="204">
        <v>11.970000000000001</v>
      </c>
      <c r="I540" s="205"/>
      <c r="J540" s="14"/>
      <c r="K540" s="14"/>
      <c r="L540" s="201"/>
      <c r="M540" s="206"/>
      <c r="N540" s="207"/>
      <c r="O540" s="207"/>
      <c r="P540" s="207"/>
      <c r="Q540" s="207"/>
      <c r="R540" s="207"/>
      <c r="S540" s="207"/>
      <c r="T540" s="20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02" t="s">
        <v>175</v>
      </c>
      <c r="AU540" s="202" t="s">
        <v>82</v>
      </c>
      <c r="AV540" s="14" t="s">
        <v>82</v>
      </c>
      <c r="AW540" s="14" t="s">
        <v>30</v>
      </c>
      <c r="AX540" s="14" t="s">
        <v>74</v>
      </c>
      <c r="AY540" s="202" t="s">
        <v>166</v>
      </c>
    </row>
    <row r="541" s="13" customFormat="1">
      <c r="A541" s="13"/>
      <c r="B541" s="193"/>
      <c r="C541" s="13"/>
      <c r="D541" s="194" t="s">
        <v>175</v>
      </c>
      <c r="E541" s="195" t="s">
        <v>1</v>
      </c>
      <c r="F541" s="196" t="s">
        <v>816</v>
      </c>
      <c r="G541" s="13"/>
      <c r="H541" s="195" t="s">
        <v>1</v>
      </c>
      <c r="I541" s="197"/>
      <c r="J541" s="13"/>
      <c r="K541" s="13"/>
      <c r="L541" s="193"/>
      <c r="M541" s="198"/>
      <c r="N541" s="199"/>
      <c r="O541" s="199"/>
      <c r="P541" s="199"/>
      <c r="Q541" s="199"/>
      <c r="R541" s="199"/>
      <c r="S541" s="199"/>
      <c r="T541" s="20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5" t="s">
        <v>175</v>
      </c>
      <c r="AU541" s="195" t="s">
        <v>82</v>
      </c>
      <c r="AV541" s="13" t="s">
        <v>80</v>
      </c>
      <c r="AW541" s="13" t="s">
        <v>30</v>
      </c>
      <c r="AX541" s="13" t="s">
        <v>74</v>
      </c>
      <c r="AY541" s="195" t="s">
        <v>166</v>
      </c>
    </row>
    <row r="542" s="14" customFormat="1">
      <c r="A542" s="14"/>
      <c r="B542" s="201"/>
      <c r="C542" s="14"/>
      <c r="D542" s="194" t="s">
        <v>175</v>
      </c>
      <c r="E542" s="202" t="s">
        <v>1</v>
      </c>
      <c r="F542" s="203" t="s">
        <v>662</v>
      </c>
      <c r="G542" s="14"/>
      <c r="H542" s="204">
        <v>20.111000000000001</v>
      </c>
      <c r="I542" s="205"/>
      <c r="J542" s="14"/>
      <c r="K542" s="14"/>
      <c r="L542" s="201"/>
      <c r="M542" s="206"/>
      <c r="N542" s="207"/>
      <c r="O542" s="207"/>
      <c r="P542" s="207"/>
      <c r="Q542" s="207"/>
      <c r="R542" s="207"/>
      <c r="S542" s="207"/>
      <c r="T542" s="20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02" t="s">
        <v>175</v>
      </c>
      <c r="AU542" s="202" t="s">
        <v>82</v>
      </c>
      <c r="AV542" s="14" t="s">
        <v>82</v>
      </c>
      <c r="AW542" s="14" t="s">
        <v>30</v>
      </c>
      <c r="AX542" s="14" t="s">
        <v>74</v>
      </c>
      <c r="AY542" s="202" t="s">
        <v>166</v>
      </c>
    </row>
    <row r="543" s="13" customFormat="1">
      <c r="A543" s="13"/>
      <c r="B543" s="193"/>
      <c r="C543" s="13"/>
      <c r="D543" s="194" t="s">
        <v>175</v>
      </c>
      <c r="E543" s="195" t="s">
        <v>1</v>
      </c>
      <c r="F543" s="196" t="s">
        <v>817</v>
      </c>
      <c r="G543" s="13"/>
      <c r="H543" s="195" t="s">
        <v>1</v>
      </c>
      <c r="I543" s="197"/>
      <c r="J543" s="13"/>
      <c r="K543" s="13"/>
      <c r="L543" s="193"/>
      <c r="M543" s="198"/>
      <c r="N543" s="199"/>
      <c r="O543" s="199"/>
      <c r="P543" s="199"/>
      <c r="Q543" s="199"/>
      <c r="R543" s="199"/>
      <c r="S543" s="199"/>
      <c r="T543" s="20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5" t="s">
        <v>175</v>
      </c>
      <c r="AU543" s="195" t="s">
        <v>82</v>
      </c>
      <c r="AV543" s="13" t="s">
        <v>80</v>
      </c>
      <c r="AW543" s="13" t="s">
        <v>30</v>
      </c>
      <c r="AX543" s="13" t="s">
        <v>74</v>
      </c>
      <c r="AY543" s="195" t="s">
        <v>166</v>
      </c>
    </row>
    <row r="544" s="14" customFormat="1">
      <c r="A544" s="14"/>
      <c r="B544" s="201"/>
      <c r="C544" s="14"/>
      <c r="D544" s="194" t="s">
        <v>175</v>
      </c>
      <c r="E544" s="202" t="s">
        <v>1</v>
      </c>
      <c r="F544" s="203" t="s">
        <v>818</v>
      </c>
      <c r="G544" s="14"/>
      <c r="H544" s="204">
        <v>10.346</v>
      </c>
      <c r="I544" s="205"/>
      <c r="J544" s="14"/>
      <c r="K544" s="14"/>
      <c r="L544" s="201"/>
      <c r="M544" s="206"/>
      <c r="N544" s="207"/>
      <c r="O544" s="207"/>
      <c r="P544" s="207"/>
      <c r="Q544" s="207"/>
      <c r="R544" s="207"/>
      <c r="S544" s="207"/>
      <c r="T544" s="208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02" t="s">
        <v>175</v>
      </c>
      <c r="AU544" s="202" t="s">
        <v>82</v>
      </c>
      <c r="AV544" s="14" t="s">
        <v>82</v>
      </c>
      <c r="AW544" s="14" t="s">
        <v>30</v>
      </c>
      <c r="AX544" s="14" t="s">
        <v>74</v>
      </c>
      <c r="AY544" s="202" t="s">
        <v>166</v>
      </c>
    </row>
    <row r="545" s="14" customFormat="1">
      <c r="A545" s="14"/>
      <c r="B545" s="201"/>
      <c r="C545" s="14"/>
      <c r="D545" s="194" t="s">
        <v>175</v>
      </c>
      <c r="E545" s="202" t="s">
        <v>1</v>
      </c>
      <c r="F545" s="203" t="s">
        <v>819</v>
      </c>
      <c r="G545" s="14"/>
      <c r="H545" s="204">
        <v>5.4349999999999996</v>
      </c>
      <c r="I545" s="205"/>
      <c r="J545" s="14"/>
      <c r="K545" s="14"/>
      <c r="L545" s="201"/>
      <c r="M545" s="206"/>
      <c r="N545" s="207"/>
      <c r="O545" s="207"/>
      <c r="P545" s="207"/>
      <c r="Q545" s="207"/>
      <c r="R545" s="207"/>
      <c r="S545" s="207"/>
      <c r="T545" s="208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02" t="s">
        <v>175</v>
      </c>
      <c r="AU545" s="202" t="s">
        <v>82</v>
      </c>
      <c r="AV545" s="14" t="s">
        <v>82</v>
      </c>
      <c r="AW545" s="14" t="s">
        <v>30</v>
      </c>
      <c r="AX545" s="14" t="s">
        <v>74</v>
      </c>
      <c r="AY545" s="202" t="s">
        <v>166</v>
      </c>
    </row>
    <row r="546" s="13" customFormat="1">
      <c r="A546" s="13"/>
      <c r="B546" s="193"/>
      <c r="C546" s="13"/>
      <c r="D546" s="194" t="s">
        <v>175</v>
      </c>
      <c r="E546" s="195" t="s">
        <v>1</v>
      </c>
      <c r="F546" s="196" t="s">
        <v>820</v>
      </c>
      <c r="G546" s="13"/>
      <c r="H546" s="195" t="s">
        <v>1</v>
      </c>
      <c r="I546" s="197"/>
      <c r="J546" s="13"/>
      <c r="K546" s="13"/>
      <c r="L546" s="193"/>
      <c r="M546" s="198"/>
      <c r="N546" s="199"/>
      <c r="O546" s="199"/>
      <c r="P546" s="199"/>
      <c r="Q546" s="199"/>
      <c r="R546" s="199"/>
      <c r="S546" s="199"/>
      <c r="T546" s="20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5" t="s">
        <v>175</v>
      </c>
      <c r="AU546" s="195" t="s">
        <v>82</v>
      </c>
      <c r="AV546" s="13" t="s">
        <v>80</v>
      </c>
      <c r="AW546" s="13" t="s">
        <v>30</v>
      </c>
      <c r="AX546" s="13" t="s">
        <v>74</v>
      </c>
      <c r="AY546" s="195" t="s">
        <v>166</v>
      </c>
    </row>
    <row r="547" s="14" customFormat="1">
      <c r="A547" s="14"/>
      <c r="B547" s="201"/>
      <c r="C547" s="14"/>
      <c r="D547" s="194" t="s">
        <v>175</v>
      </c>
      <c r="E547" s="202" t="s">
        <v>1</v>
      </c>
      <c r="F547" s="203" t="s">
        <v>821</v>
      </c>
      <c r="G547" s="14"/>
      <c r="H547" s="204">
        <v>12.308999999999999</v>
      </c>
      <c r="I547" s="205"/>
      <c r="J547" s="14"/>
      <c r="K547" s="14"/>
      <c r="L547" s="201"/>
      <c r="M547" s="206"/>
      <c r="N547" s="207"/>
      <c r="O547" s="207"/>
      <c r="P547" s="207"/>
      <c r="Q547" s="207"/>
      <c r="R547" s="207"/>
      <c r="S547" s="207"/>
      <c r="T547" s="208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02" t="s">
        <v>175</v>
      </c>
      <c r="AU547" s="202" t="s">
        <v>82</v>
      </c>
      <c r="AV547" s="14" t="s">
        <v>82</v>
      </c>
      <c r="AW547" s="14" t="s">
        <v>30</v>
      </c>
      <c r="AX547" s="14" t="s">
        <v>74</v>
      </c>
      <c r="AY547" s="202" t="s">
        <v>166</v>
      </c>
    </row>
    <row r="548" s="13" customFormat="1">
      <c r="A548" s="13"/>
      <c r="B548" s="193"/>
      <c r="C548" s="13"/>
      <c r="D548" s="194" t="s">
        <v>175</v>
      </c>
      <c r="E548" s="195" t="s">
        <v>1</v>
      </c>
      <c r="F548" s="196" t="s">
        <v>822</v>
      </c>
      <c r="G548" s="13"/>
      <c r="H548" s="195" t="s">
        <v>1</v>
      </c>
      <c r="I548" s="197"/>
      <c r="J548" s="13"/>
      <c r="K548" s="13"/>
      <c r="L548" s="193"/>
      <c r="M548" s="198"/>
      <c r="N548" s="199"/>
      <c r="O548" s="199"/>
      <c r="P548" s="199"/>
      <c r="Q548" s="199"/>
      <c r="R548" s="199"/>
      <c r="S548" s="199"/>
      <c r="T548" s="20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95" t="s">
        <v>175</v>
      </c>
      <c r="AU548" s="195" t="s">
        <v>82</v>
      </c>
      <c r="AV548" s="13" t="s">
        <v>80</v>
      </c>
      <c r="AW548" s="13" t="s">
        <v>30</v>
      </c>
      <c r="AX548" s="13" t="s">
        <v>74</v>
      </c>
      <c r="AY548" s="195" t="s">
        <v>166</v>
      </c>
    </row>
    <row r="549" s="14" customFormat="1">
      <c r="A549" s="14"/>
      <c r="B549" s="201"/>
      <c r="C549" s="14"/>
      <c r="D549" s="194" t="s">
        <v>175</v>
      </c>
      <c r="E549" s="202" t="s">
        <v>1</v>
      </c>
      <c r="F549" s="203" t="s">
        <v>823</v>
      </c>
      <c r="G549" s="14"/>
      <c r="H549" s="204">
        <v>48.798000000000002</v>
      </c>
      <c r="I549" s="205"/>
      <c r="J549" s="14"/>
      <c r="K549" s="14"/>
      <c r="L549" s="201"/>
      <c r="M549" s="206"/>
      <c r="N549" s="207"/>
      <c r="O549" s="207"/>
      <c r="P549" s="207"/>
      <c r="Q549" s="207"/>
      <c r="R549" s="207"/>
      <c r="S549" s="207"/>
      <c r="T549" s="208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02" t="s">
        <v>175</v>
      </c>
      <c r="AU549" s="202" t="s">
        <v>82</v>
      </c>
      <c r="AV549" s="14" t="s">
        <v>82</v>
      </c>
      <c r="AW549" s="14" t="s">
        <v>30</v>
      </c>
      <c r="AX549" s="14" t="s">
        <v>74</v>
      </c>
      <c r="AY549" s="202" t="s">
        <v>166</v>
      </c>
    </row>
    <row r="550" s="13" customFormat="1">
      <c r="A550" s="13"/>
      <c r="B550" s="193"/>
      <c r="C550" s="13"/>
      <c r="D550" s="194" t="s">
        <v>175</v>
      </c>
      <c r="E550" s="195" t="s">
        <v>1</v>
      </c>
      <c r="F550" s="196" t="s">
        <v>824</v>
      </c>
      <c r="G550" s="13"/>
      <c r="H550" s="195" t="s">
        <v>1</v>
      </c>
      <c r="I550" s="197"/>
      <c r="J550" s="13"/>
      <c r="K550" s="13"/>
      <c r="L550" s="193"/>
      <c r="M550" s="198"/>
      <c r="N550" s="199"/>
      <c r="O550" s="199"/>
      <c r="P550" s="199"/>
      <c r="Q550" s="199"/>
      <c r="R550" s="199"/>
      <c r="S550" s="199"/>
      <c r="T550" s="20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95" t="s">
        <v>175</v>
      </c>
      <c r="AU550" s="195" t="s">
        <v>82</v>
      </c>
      <c r="AV550" s="13" t="s">
        <v>80</v>
      </c>
      <c r="AW550" s="13" t="s">
        <v>30</v>
      </c>
      <c r="AX550" s="13" t="s">
        <v>74</v>
      </c>
      <c r="AY550" s="195" t="s">
        <v>166</v>
      </c>
    </row>
    <row r="551" s="14" customFormat="1">
      <c r="A551" s="14"/>
      <c r="B551" s="201"/>
      <c r="C551" s="14"/>
      <c r="D551" s="194" t="s">
        <v>175</v>
      </c>
      <c r="E551" s="202" t="s">
        <v>1</v>
      </c>
      <c r="F551" s="203" t="s">
        <v>825</v>
      </c>
      <c r="G551" s="14"/>
      <c r="H551" s="204">
        <v>21.459</v>
      </c>
      <c r="I551" s="205"/>
      <c r="J551" s="14"/>
      <c r="K551" s="14"/>
      <c r="L551" s="201"/>
      <c r="M551" s="206"/>
      <c r="N551" s="207"/>
      <c r="O551" s="207"/>
      <c r="P551" s="207"/>
      <c r="Q551" s="207"/>
      <c r="R551" s="207"/>
      <c r="S551" s="207"/>
      <c r="T551" s="20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02" t="s">
        <v>175</v>
      </c>
      <c r="AU551" s="202" t="s">
        <v>82</v>
      </c>
      <c r="AV551" s="14" t="s">
        <v>82</v>
      </c>
      <c r="AW551" s="14" t="s">
        <v>30</v>
      </c>
      <c r="AX551" s="14" t="s">
        <v>74</v>
      </c>
      <c r="AY551" s="202" t="s">
        <v>166</v>
      </c>
    </row>
    <row r="552" s="15" customFormat="1">
      <c r="A552" s="15"/>
      <c r="B552" s="209"/>
      <c r="C552" s="15"/>
      <c r="D552" s="194" t="s">
        <v>175</v>
      </c>
      <c r="E552" s="210" t="s">
        <v>1</v>
      </c>
      <c r="F552" s="211" t="s">
        <v>180</v>
      </c>
      <c r="G552" s="15"/>
      <c r="H552" s="212">
        <v>130.428</v>
      </c>
      <c r="I552" s="213"/>
      <c r="J552" s="15"/>
      <c r="K552" s="15"/>
      <c r="L552" s="209"/>
      <c r="M552" s="214"/>
      <c r="N552" s="215"/>
      <c r="O552" s="215"/>
      <c r="P552" s="215"/>
      <c r="Q552" s="215"/>
      <c r="R552" s="215"/>
      <c r="S552" s="215"/>
      <c r="T552" s="216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10" t="s">
        <v>175</v>
      </c>
      <c r="AU552" s="210" t="s">
        <v>82</v>
      </c>
      <c r="AV552" s="15" t="s">
        <v>173</v>
      </c>
      <c r="AW552" s="15" t="s">
        <v>30</v>
      </c>
      <c r="AX552" s="15" t="s">
        <v>80</v>
      </c>
      <c r="AY552" s="210" t="s">
        <v>166</v>
      </c>
    </row>
    <row r="553" s="2" customFormat="1" ht="24.15" customHeight="1">
      <c r="A553" s="38"/>
      <c r="B553" s="179"/>
      <c r="C553" s="180" t="s">
        <v>826</v>
      </c>
      <c r="D553" s="180" t="s">
        <v>168</v>
      </c>
      <c r="E553" s="181" t="s">
        <v>827</v>
      </c>
      <c r="F553" s="182" t="s">
        <v>828</v>
      </c>
      <c r="G553" s="183" t="s">
        <v>171</v>
      </c>
      <c r="H553" s="184">
        <v>32.081000000000003</v>
      </c>
      <c r="I553" s="185"/>
      <c r="J553" s="186">
        <f>ROUND(I553*H553,2)</f>
        <v>0</v>
      </c>
      <c r="K553" s="182" t="s">
        <v>172</v>
      </c>
      <c r="L553" s="39"/>
      <c r="M553" s="187" t="s">
        <v>1</v>
      </c>
      <c r="N553" s="188" t="s">
        <v>39</v>
      </c>
      <c r="O553" s="77"/>
      <c r="P553" s="189">
        <f>O553*H553</f>
        <v>0</v>
      </c>
      <c r="Q553" s="189">
        <v>0.026360000000000001</v>
      </c>
      <c r="R553" s="189">
        <f>Q553*H553</f>
        <v>0.84565516000000018</v>
      </c>
      <c r="S553" s="189">
        <v>0</v>
      </c>
      <c r="T553" s="190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191" t="s">
        <v>173</v>
      </c>
      <c r="AT553" s="191" t="s">
        <v>168</v>
      </c>
      <c r="AU553" s="191" t="s">
        <v>82</v>
      </c>
      <c r="AY553" s="19" t="s">
        <v>166</v>
      </c>
      <c r="BE553" s="192">
        <f>IF(N553="základní",J553,0)</f>
        <v>0</v>
      </c>
      <c r="BF553" s="192">
        <f>IF(N553="snížená",J553,0)</f>
        <v>0</v>
      </c>
      <c r="BG553" s="192">
        <f>IF(N553="zákl. přenesená",J553,0)</f>
        <v>0</v>
      </c>
      <c r="BH553" s="192">
        <f>IF(N553="sníž. přenesená",J553,0)</f>
        <v>0</v>
      </c>
      <c r="BI553" s="192">
        <f>IF(N553="nulová",J553,0)</f>
        <v>0</v>
      </c>
      <c r="BJ553" s="19" t="s">
        <v>80</v>
      </c>
      <c r="BK553" s="192">
        <f>ROUND(I553*H553,2)</f>
        <v>0</v>
      </c>
      <c r="BL553" s="19" t="s">
        <v>173</v>
      </c>
      <c r="BM553" s="191" t="s">
        <v>829</v>
      </c>
    </row>
    <row r="554" s="13" customFormat="1">
      <c r="A554" s="13"/>
      <c r="B554" s="193"/>
      <c r="C554" s="13"/>
      <c r="D554" s="194" t="s">
        <v>175</v>
      </c>
      <c r="E554" s="195" t="s">
        <v>1</v>
      </c>
      <c r="F554" s="196" t="s">
        <v>814</v>
      </c>
      <c r="G554" s="13"/>
      <c r="H554" s="195" t="s">
        <v>1</v>
      </c>
      <c r="I554" s="197"/>
      <c r="J554" s="13"/>
      <c r="K554" s="13"/>
      <c r="L554" s="193"/>
      <c r="M554" s="198"/>
      <c r="N554" s="199"/>
      <c r="O554" s="199"/>
      <c r="P554" s="199"/>
      <c r="Q554" s="199"/>
      <c r="R554" s="199"/>
      <c r="S554" s="199"/>
      <c r="T554" s="20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5" t="s">
        <v>175</v>
      </c>
      <c r="AU554" s="195" t="s">
        <v>82</v>
      </c>
      <c r="AV554" s="13" t="s">
        <v>80</v>
      </c>
      <c r="AW554" s="13" t="s">
        <v>30</v>
      </c>
      <c r="AX554" s="13" t="s">
        <v>74</v>
      </c>
      <c r="AY554" s="195" t="s">
        <v>166</v>
      </c>
    </row>
    <row r="555" s="14" customFormat="1">
      <c r="A555" s="14"/>
      <c r="B555" s="201"/>
      <c r="C555" s="14"/>
      <c r="D555" s="194" t="s">
        <v>175</v>
      </c>
      <c r="E555" s="202" t="s">
        <v>1</v>
      </c>
      <c r="F555" s="203" t="s">
        <v>815</v>
      </c>
      <c r="G555" s="14"/>
      <c r="H555" s="204">
        <v>11.970000000000001</v>
      </c>
      <c r="I555" s="205"/>
      <c r="J555" s="14"/>
      <c r="K555" s="14"/>
      <c r="L555" s="201"/>
      <c r="M555" s="206"/>
      <c r="N555" s="207"/>
      <c r="O555" s="207"/>
      <c r="P555" s="207"/>
      <c r="Q555" s="207"/>
      <c r="R555" s="207"/>
      <c r="S555" s="207"/>
      <c r="T555" s="208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2" t="s">
        <v>175</v>
      </c>
      <c r="AU555" s="202" t="s">
        <v>82</v>
      </c>
      <c r="AV555" s="14" t="s">
        <v>82</v>
      </c>
      <c r="AW555" s="14" t="s">
        <v>30</v>
      </c>
      <c r="AX555" s="14" t="s">
        <v>74</v>
      </c>
      <c r="AY555" s="202" t="s">
        <v>166</v>
      </c>
    </row>
    <row r="556" s="13" customFormat="1">
      <c r="A556" s="13"/>
      <c r="B556" s="193"/>
      <c r="C556" s="13"/>
      <c r="D556" s="194" t="s">
        <v>175</v>
      </c>
      <c r="E556" s="195" t="s">
        <v>1</v>
      </c>
      <c r="F556" s="196" t="s">
        <v>816</v>
      </c>
      <c r="G556" s="13"/>
      <c r="H556" s="195" t="s">
        <v>1</v>
      </c>
      <c r="I556" s="197"/>
      <c r="J556" s="13"/>
      <c r="K556" s="13"/>
      <c r="L556" s="193"/>
      <c r="M556" s="198"/>
      <c r="N556" s="199"/>
      <c r="O556" s="199"/>
      <c r="P556" s="199"/>
      <c r="Q556" s="199"/>
      <c r="R556" s="199"/>
      <c r="S556" s="199"/>
      <c r="T556" s="200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95" t="s">
        <v>175</v>
      </c>
      <c r="AU556" s="195" t="s">
        <v>82</v>
      </c>
      <c r="AV556" s="13" t="s">
        <v>80</v>
      </c>
      <c r="AW556" s="13" t="s">
        <v>30</v>
      </c>
      <c r="AX556" s="13" t="s">
        <v>74</v>
      </c>
      <c r="AY556" s="195" t="s">
        <v>166</v>
      </c>
    </row>
    <row r="557" s="14" customFormat="1">
      <c r="A557" s="14"/>
      <c r="B557" s="201"/>
      <c r="C557" s="14"/>
      <c r="D557" s="194" t="s">
        <v>175</v>
      </c>
      <c r="E557" s="202" t="s">
        <v>1</v>
      </c>
      <c r="F557" s="203" t="s">
        <v>662</v>
      </c>
      <c r="G557" s="14"/>
      <c r="H557" s="204">
        <v>20.111000000000001</v>
      </c>
      <c r="I557" s="205"/>
      <c r="J557" s="14"/>
      <c r="K557" s="14"/>
      <c r="L557" s="201"/>
      <c r="M557" s="206"/>
      <c r="N557" s="207"/>
      <c r="O557" s="207"/>
      <c r="P557" s="207"/>
      <c r="Q557" s="207"/>
      <c r="R557" s="207"/>
      <c r="S557" s="207"/>
      <c r="T557" s="20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02" t="s">
        <v>175</v>
      </c>
      <c r="AU557" s="202" t="s">
        <v>82</v>
      </c>
      <c r="AV557" s="14" t="s">
        <v>82</v>
      </c>
      <c r="AW557" s="14" t="s">
        <v>30</v>
      </c>
      <c r="AX557" s="14" t="s">
        <v>74</v>
      </c>
      <c r="AY557" s="202" t="s">
        <v>166</v>
      </c>
    </row>
    <row r="558" s="15" customFormat="1">
      <c r="A558" s="15"/>
      <c r="B558" s="209"/>
      <c r="C558" s="15"/>
      <c r="D558" s="194" t="s">
        <v>175</v>
      </c>
      <c r="E558" s="210" t="s">
        <v>1</v>
      </c>
      <c r="F558" s="211" t="s">
        <v>180</v>
      </c>
      <c r="G558" s="15"/>
      <c r="H558" s="212">
        <v>32.081000000000003</v>
      </c>
      <c r="I558" s="213"/>
      <c r="J558" s="15"/>
      <c r="K558" s="15"/>
      <c r="L558" s="209"/>
      <c r="M558" s="214"/>
      <c r="N558" s="215"/>
      <c r="O558" s="215"/>
      <c r="P558" s="215"/>
      <c r="Q558" s="215"/>
      <c r="R558" s="215"/>
      <c r="S558" s="215"/>
      <c r="T558" s="216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10" t="s">
        <v>175</v>
      </c>
      <c r="AU558" s="210" t="s">
        <v>82</v>
      </c>
      <c r="AV558" s="15" t="s">
        <v>173</v>
      </c>
      <c r="AW558" s="15" t="s">
        <v>30</v>
      </c>
      <c r="AX558" s="15" t="s">
        <v>80</v>
      </c>
      <c r="AY558" s="210" t="s">
        <v>166</v>
      </c>
    </row>
    <row r="559" s="2" customFormat="1" ht="24.15" customHeight="1">
      <c r="A559" s="38"/>
      <c r="B559" s="179"/>
      <c r="C559" s="180" t="s">
        <v>830</v>
      </c>
      <c r="D559" s="180" t="s">
        <v>168</v>
      </c>
      <c r="E559" s="181" t="s">
        <v>831</v>
      </c>
      <c r="F559" s="182" t="s">
        <v>832</v>
      </c>
      <c r="G559" s="183" t="s">
        <v>171</v>
      </c>
      <c r="H559" s="184">
        <v>32.177</v>
      </c>
      <c r="I559" s="185"/>
      <c r="J559" s="186">
        <f>ROUND(I559*H559,2)</f>
        <v>0</v>
      </c>
      <c r="K559" s="182" t="s">
        <v>172</v>
      </c>
      <c r="L559" s="39"/>
      <c r="M559" s="187" t="s">
        <v>1</v>
      </c>
      <c r="N559" s="188" t="s">
        <v>39</v>
      </c>
      <c r="O559" s="77"/>
      <c r="P559" s="189">
        <f>O559*H559</f>
        <v>0</v>
      </c>
      <c r="Q559" s="189">
        <v>0.0079000000000000008</v>
      </c>
      <c r="R559" s="189">
        <f>Q559*H559</f>
        <v>0.25419830000000004</v>
      </c>
      <c r="S559" s="189">
        <v>0</v>
      </c>
      <c r="T559" s="190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191" t="s">
        <v>173</v>
      </c>
      <c r="AT559" s="191" t="s">
        <v>168</v>
      </c>
      <c r="AU559" s="191" t="s">
        <v>82</v>
      </c>
      <c r="AY559" s="19" t="s">
        <v>166</v>
      </c>
      <c r="BE559" s="192">
        <f>IF(N559="základní",J559,0)</f>
        <v>0</v>
      </c>
      <c r="BF559" s="192">
        <f>IF(N559="snížená",J559,0)</f>
        <v>0</v>
      </c>
      <c r="BG559" s="192">
        <f>IF(N559="zákl. přenesená",J559,0)</f>
        <v>0</v>
      </c>
      <c r="BH559" s="192">
        <f>IF(N559="sníž. přenesená",J559,0)</f>
        <v>0</v>
      </c>
      <c r="BI559" s="192">
        <f>IF(N559="nulová",J559,0)</f>
        <v>0</v>
      </c>
      <c r="BJ559" s="19" t="s">
        <v>80</v>
      </c>
      <c r="BK559" s="192">
        <f>ROUND(I559*H559,2)</f>
        <v>0</v>
      </c>
      <c r="BL559" s="19" t="s">
        <v>173</v>
      </c>
      <c r="BM559" s="191" t="s">
        <v>833</v>
      </c>
    </row>
    <row r="560" s="13" customFormat="1">
      <c r="A560" s="13"/>
      <c r="B560" s="193"/>
      <c r="C560" s="13"/>
      <c r="D560" s="194" t="s">
        <v>175</v>
      </c>
      <c r="E560" s="195" t="s">
        <v>1</v>
      </c>
      <c r="F560" s="196" t="s">
        <v>834</v>
      </c>
      <c r="G560" s="13"/>
      <c r="H560" s="195" t="s">
        <v>1</v>
      </c>
      <c r="I560" s="197"/>
      <c r="J560" s="13"/>
      <c r="K560" s="13"/>
      <c r="L560" s="193"/>
      <c r="M560" s="198"/>
      <c r="N560" s="199"/>
      <c r="O560" s="199"/>
      <c r="P560" s="199"/>
      <c r="Q560" s="199"/>
      <c r="R560" s="199"/>
      <c r="S560" s="199"/>
      <c r="T560" s="20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5" t="s">
        <v>175</v>
      </c>
      <c r="AU560" s="195" t="s">
        <v>82</v>
      </c>
      <c r="AV560" s="13" t="s">
        <v>80</v>
      </c>
      <c r="AW560" s="13" t="s">
        <v>30</v>
      </c>
      <c r="AX560" s="13" t="s">
        <v>74</v>
      </c>
      <c r="AY560" s="195" t="s">
        <v>166</v>
      </c>
    </row>
    <row r="561" s="14" customFormat="1">
      <c r="A561" s="14"/>
      <c r="B561" s="201"/>
      <c r="C561" s="14"/>
      <c r="D561" s="194" t="s">
        <v>175</v>
      </c>
      <c r="E561" s="202" t="s">
        <v>1</v>
      </c>
      <c r="F561" s="203" t="s">
        <v>835</v>
      </c>
      <c r="G561" s="14"/>
      <c r="H561" s="204">
        <v>32.177</v>
      </c>
      <c r="I561" s="205"/>
      <c r="J561" s="14"/>
      <c r="K561" s="14"/>
      <c r="L561" s="201"/>
      <c r="M561" s="206"/>
      <c r="N561" s="207"/>
      <c r="O561" s="207"/>
      <c r="P561" s="207"/>
      <c r="Q561" s="207"/>
      <c r="R561" s="207"/>
      <c r="S561" s="207"/>
      <c r="T561" s="20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02" t="s">
        <v>175</v>
      </c>
      <c r="AU561" s="202" t="s">
        <v>82</v>
      </c>
      <c r="AV561" s="14" t="s">
        <v>82</v>
      </c>
      <c r="AW561" s="14" t="s">
        <v>30</v>
      </c>
      <c r="AX561" s="14" t="s">
        <v>74</v>
      </c>
      <c r="AY561" s="202" t="s">
        <v>166</v>
      </c>
    </row>
    <row r="562" s="15" customFormat="1">
      <c r="A562" s="15"/>
      <c r="B562" s="209"/>
      <c r="C562" s="15"/>
      <c r="D562" s="194" t="s">
        <v>175</v>
      </c>
      <c r="E562" s="210" t="s">
        <v>1</v>
      </c>
      <c r="F562" s="211" t="s">
        <v>180</v>
      </c>
      <c r="G562" s="15"/>
      <c r="H562" s="212">
        <v>32.177</v>
      </c>
      <c r="I562" s="213"/>
      <c r="J562" s="15"/>
      <c r="K562" s="15"/>
      <c r="L562" s="209"/>
      <c r="M562" s="214"/>
      <c r="N562" s="215"/>
      <c r="O562" s="215"/>
      <c r="P562" s="215"/>
      <c r="Q562" s="215"/>
      <c r="R562" s="215"/>
      <c r="S562" s="215"/>
      <c r="T562" s="216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10" t="s">
        <v>175</v>
      </c>
      <c r="AU562" s="210" t="s">
        <v>82</v>
      </c>
      <c r="AV562" s="15" t="s">
        <v>173</v>
      </c>
      <c r="AW562" s="15" t="s">
        <v>30</v>
      </c>
      <c r="AX562" s="15" t="s">
        <v>80</v>
      </c>
      <c r="AY562" s="210" t="s">
        <v>166</v>
      </c>
    </row>
    <row r="563" s="2" customFormat="1" ht="24.15" customHeight="1">
      <c r="A563" s="38"/>
      <c r="B563" s="179"/>
      <c r="C563" s="180" t="s">
        <v>836</v>
      </c>
      <c r="D563" s="180" t="s">
        <v>168</v>
      </c>
      <c r="E563" s="181" t="s">
        <v>837</v>
      </c>
      <c r="F563" s="182" t="s">
        <v>838</v>
      </c>
      <c r="G563" s="183" t="s">
        <v>171</v>
      </c>
      <c r="H563" s="184">
        <v>98.346999999999994</v>
      </c>
      <c r="I563" s="185"/>
      <c r="J563" s="186">
        <f>ROUND(I563*H563,2)</f>
        <v>0</v>
      </c>
      <c r="K563" s="182" t="s">
        <v>172</v>
      </c>
      <c r="L563" s="39"/>
      <c r="M563" s="187" t="s">
        <v>1</v>
      </c>
      <c r="N563" s="188" t="s">
        <v>39</v>
      </c>
      <c r="O563" s="77"/>
      <c r="P563" s="189">
        <f>O563*H563</f>
        <v>0</v>
      </c>
      <c r="Q563" s="189">
        <v>0.035200000000000002</v>
      </c>
      <c r="R563" s="189">
        <f>Q563*H563</f>
        <v>3.4618144000000002</v>
      </c>
      <c r="S563" s="189">
        <v>0</v>
      </c>
      <c r="T563" s="190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191" t="s">
        <v>173</v>
      </c>
      <c r="AT563" s="191" t="s">
        <v>168</v>
      </c>
      <c r="AU563" s="191" t="s">
        <v>82</v>
      </c>
      <c r="AY563" s="19" t="s">
        <v>166</v>
      </c>
      <c r="BE563" s="192">
        <f>IF(N563="základní",J563,0)</f>
        <v>0</v>
      </c>
      <c r="BF563" s="192">
        <f>IF(N563="snížená",J563,0)</f>
        <v>0</v>
      </c>
      <c r="BG563" s="192">
        <f>IF(N563="zákl. přenesená",J563,0)</f>
        <v>0</v>
      </c>
      <c r="BH563" s="192">
        <f>IF(N563="sníž. přenesená",J563,0)</f>
        <v>0</v>
      </c>
      <c r="BI563" s="192">
        <f>IF(N563="nulová",J563,0)</f>
        <v>0</v>
      </c>
      <c r="BJ563" s="19" t="s">
        <v>80</v>
      </c>
      <c r="BK563" s="192">
        <f>ROUND(I563*H563,2)</f>
        <v>0</v>
      </c>
      <c r="BL563" s="19" t="s">
        <v>173</v>
      </c>
      <c r="BM563" s="191" t="s">
        <v>839</v>
      </c>
    </row>
    <row r="564" s="13" customFormat="1">
      <c r="A564" s="13"/>
      <c r="B564" s="193"/>
      <c r="C564" s="13"/>
      <c r="D564" s="194" t="s">
        <v>175</v>
      </c>
      <c r="E564" s="195" t="s">
        <v>1</v>
      </c>
      <c r="F564" s="196" t="s">
        <v>817</v>
      </c>
      <c r="G564" s="13"/>
      <c r="H564" s="195" t="s">
        <v>1</v>
      </c>
      <c r="I564" s="197"/>
      <c r="J564" s="13"/>
      <c r="K564" s="13"/>
      <c r="L564" s="193"/>
      <c r="M564" s="198"/>
      <c r="N564" s="199"/>
      <c r="O564" s="199"/>
      <c r="P564" s="199"/>
      <c r="Q564" s="199"/>
      <c r="R564" s="199"/>
      <c r="S564" s="199"/>
      <c r="T564" s="20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5" t="s">
        <v>175</v>
      </c>
      <c r="AU564" s="195" t="s">
        <v>82</v>
      </c>
      <c r="AV564" s="13" t="s">
        <v>80</v>
      </c>
      <c r="AW564" s="13" t="s">
        <v>30</v>
      </c>
      <c r="AX564" s="13" t="s">
        <v>74</v>
      </c>
      <c r="AY564" s="195" t="s">
        <v>166</v>
      </c>
    </row>
    <row r="565" s="14" customFormat="1">
      <c r="A565" s="14"/>
      <c r="B565" s="201"/>
      <c r="C565" s="14"/>
      <c r="D565" s="194" t="s">
        <v>175</v>
      </c>
      <c r="E565" s="202" t="s">
        <v>1</v>
      </c>
      <c r="F565" s="203" t="s">
        <v>818</v>
      </c>
      <c r="G565" s="14"/>
      <c r="H565" s="204">
        <v>10.346</v>
      </c>
      <c r="I565" s="205"/>
      <c r="J565" s="14"/>
      <c r="K565" s="14"/>
      <c r="L565" s="201"/>
      <c r="M565" s="206"/>
      <c r="N565" s="207"/>
      <c r="O565" s="207"/>
      <c r="P565" s="207"/>
      <c r="Q565" s="207"/>
      <c r="R565" s="207"/>
      <c r="S565" s="207"/>
      <c r="T565" s="208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02" t="s">
        <v>175</v>
      </c>
      <c r="AU565" s="202" t="s">
        <v>82</v>
      </c>
      <c r="AV565" s="14" t="s">
        <v>82</v>
      </c>
      <c r="AW565" s="14" t="s">
        <v>30</v>
      </c>
      <c r="AX565" s="14" t="s">
        <v>74</v>
      </c>
      <c r="AY565" s="202" t="s">
        <v>166</v>
      </c>
    </row>
    <row r="566" s="14" customFormat="1">
      <c r="A566" s="14"/>
      <c r="B566" s="201"/>
      <c r="C566" s="14"/>
      <c r="D566" s="194" t="s">
        <v>175</v>
      </c>
      <c r="E566" s="202" t="s">
        <v>1</v>
      </c>
      <c r="F566" s="203" t="s">
        <v>819</v>
      </c>
      <c r="G566" s="14"/>
      <c r="H566" s="204">
        <v>5.4349999999999996</v>
      </c>
      <c r="I566" s="205"/>
      <c r="J566" s="14"/>
      <c r="K566" s="14"/>
      <c r="L566" s="201"/>
      <c r="M566" s="206"/>
      <c r="N566" s="207"/>
      <c r="O566" s="207"/>
      <c r="P566" s="207"/>
      <c r="Q566" s="207"/>
      <c r="R566" s="207"/>
      <c r="S566" s="207"/>
      <c r="T566" s="208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02" t="s">
        <v>175</v>
      </c>
      <c r="AU566" s="202" t="s">
        <v>82</v>
      </c>
      <c r="AV566" s="14" t="s">
        <v>82</v>
      </c>
      <c r="AW566" s="14" t="s">
        <v>30</v>
      </c>
      <c r="AX566" s="14" t="s">
        <v>74</v>
      </c>
      <c r="AY566" s="202" t="s">
        <v>166</v>
      </c>
    </row>
    <row r="567" s="13" customFormat="1">
      <c r="A567" s="13"/>
      <c r="B567" s="193"/>
      <c r="C567" s="13"/>
      <c r="D567" s="194" t="s">
        <v>175</v>
      </c>
      <c r="E567" s="195" t="s">
        <v>1</v>
      </c>
      <c r="F567" s="196" t="s">
        <v>820</v>
      </c>
      <c r="G567" s="13"/>
      <c r="H567" s="195" t="s">
        <v>1</v>
      </c>
      <c r="I567" s="197"/>
      <c r="J567" s="13"/>
      <c r="K567" s="13"/>
      <c r="L567" s="193"/>
      <c r="M567" s="198"/>
      <c r="N567" s="199"/>
      <c r="O567" s="199"/>
      <c r="P567" s="199"/>
      <c r="Q567" s="199"/>
      <c r="R567" s="199"/>
      <c r="S567" s="199"/>
      <c r="T567" s="20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5" t="s">
        <v>175</v>
      </c>
      <c r="AU567" s="195" t="s">
        <v>82</v>
      </c>
      <c r="AV567" s="13" t="s">
        <v>80</v>
      </c>
      <c r="AW567" s="13" t="s">
        <v>30</v>
      </c>
      <c r="AX567" s="13" t="s">
        <v>74</v>
      </c>
      <c r="AY567" s="195" t="s">
        <v>166</v>
      </c>
    </row>
    <row r="568" s="14" customFormat="1">
      <c r="A568" s="14"/>
      <c r="B568" s="201"/>
      <c r="C568" s="14"/>
      <c r="D568" s="194" t="s">
        <v>175</v>
      </c>
      <c r="E568" s="202" t="s">
        <v>1</v>
      </c>
      <c r="F568" s="203" t="s">
        <v>821</v>
      </c>
      <c r="G568" s="14"/>
      <c r="H568" s="204">
        <v>12.308999999999999</v>
      </c>
      <c r="I568" s="205"/>
      <c r="J568" s="14"/>
      <c r="K568" s="14"/>
      <c r="L568" s="201"/>
      <c r="M568" s="206"/>
      <c r="N568" s="207"/>
      <c r="O568" s="207"/>
      <c r="P568" s="207"/>
      <c r="Q568" s="207"/>
      <c r="R568" s="207"/>
      <c r="S568" s="207"/>
      <c r="T568" s="208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02" t="s">
        <v>175</v>
      </c>
      <c r="AU568" s="202" t="s">
        <v>82</v>
      </c>
      <c r="AV568" s="14" t="s">
        <v>82</v>
      </c>
      <c r="AW568" s="14" t="s">
        <v>30</v>
      </c>
      <c r="AX568" s="14" t="s">
        <v>74</v>
      </c>
      <c r="AY568" s="202" t="s">
        <v>166</v>
      </c>
    </row>
    <row r="569" s="13" customFormat="1">
      <c r="A569" s="13"/>
      <c r="B569" s="193"/>
      <c r="C569" s="13"/>
      <c r="D569" s="194" t="s">
        <v>175</v>
      </c>
      <c r="E569" s="195" t="s">
        <v>1</v>
      </c>
      <c r="F569" s="196" t="s">
        <v>822</v>
      </c>
      <c r="G569" s="13"/>
      <c r="H569" s="195" t="s">
        <v>1</v>
      </c>
      <c r="I569" s="197"/>
      <c r="J569" s="13"/>
      <c r="K569" s="13"/>
      <c r="L569" s="193"/>
      <c r="M569" s="198"/>
      <c r="N569" s="199"/>
      <c r="O569" s="199"/>
      <c r="P569" s="199"/>
      <c r="Q569" s="199"/>
      <c r="R569" s="199"/>
      <c r="S569" s="199"/>
      <c r="T569" s="20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5" t="s">
        <v>175</v>
      </c>
      <c r="AU569" s="195" t="s">
        <v>82</v>
      </c>
      <c r="AV569" s="13" t="s">
        <v>80</v>
      </c>
      <c r="AW569" s="13" t="s">
        <v>30</v>
      </c>
      <c r="AX569" s="13" t="s">
        <v>74</v>
      </c>
      <c r="AY569" s="195" t="s">
        <v>166</v>
      </c>
    </row>
    <row r="570" s="14" customFormat="1">
      <c r="A570" s="14"/>
      <c r="B570" s="201"/>
      <c r="C570" s="14"/>
      <c r="D570" s="194" t="s">
        <v>175</v>
      </c>
      <c r="E570" s="202" t="s">
        <v>1</v>
      </c>
      <c r="F570" s="203" t="s">
        <v>823</v>
      </c>
      <c r="G570" s="14"/>
      <c r="H570" s="204">
        <v>48.798000000000002</v>
      </c>
      <c r="I570" s="205"/>
      <c r="J570" s="14"/>
      <c r="K570" s="14"/>
      <c r="L570" s="201"/>
      <c r="M570" s="206"/>
      <c r="N570" s="207"/>
      <c r="O570" s="207"/>
      <c r="P570" s="207"/>
      <c r="Q570" s="207"/>
      <c r="R570" s="207"/>
      <c r="S570" s="207"/>
      <c r="T570" s="20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02" t="s">
        <v>175</v>
      </c>
      <c r="AU570" s="202" t="s">
        <v>82</v>
      </c>
      <c r="AV570" s="14" t="s">
        <v>82</v>
      </c>
      <c r="AW570" s="14" t="s">
        <v>30</v>
      </c>
      <c r="AX570" s="14" t="s">
        <v>74</v>
      </c>
      <c r="AY570" s="202" t="s">
        <v>166</v>
      </c>
    </row>
    <row r="571" s="13" customFormat="1">
      <c r="A571" s="13"/>
      <c r="B571" s="193"/>
      <c r="C571" s="13"/>
      <c r="D571" s="194" t="s">
        <v>175</v>
      </c>
      <c r="E571" s="195" t="s">
        <v>1</v>
      </c>
      <c r="F571" s="196" t="s">
        <v>824</v>
      </c>
      <c r="G571" s="13"/>
      <c r="H571" s="195" t="s">
        <v>1</v>
      </c>
      <c r="I571" s="197"/>
      <c r="J571" s="13"/>
      <c r="K571" s="13"/>
      <c r="L571" s="193"/>
      <c r="M571" s="198"/>
      <c r="N571" s="199"/>
      <c r="O571" s="199"/>
      <c r="P571" s="199"/>
      <c r="Q571" s="199"/>
      <c r="R571" s="199"/>
      <c r="S571" s="199"/>
      <c r="T571" s="20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5" t="s">
        <v>175</v>
      </c>
      <c r="AU571" s="195" t="s">
        <v>82</v>
      </c>
      <c r="AV571" s="13" t="s">
        <v>80</v>
      </c>
      <c r="AW571" s="13" t="s">
        <v>30</v>
      </c>
      <c r="AX571" s="13" t="s">
        <v>74</v>
      </c>
      <c r="AY571" s="195" t="s">
        <v>166</v>
      </c>
    </row>
    <row r="572" s="14" customFormat="1">
      <c r="A572" s="14"/>
      <c r="B572" s="201"/>
      <c r="C572" s="14"/>
      <c r="D572" s="194" t="s">
        <v>175</v>
      </c>
      <c r="E572" s="202" t="s">
        <v>1</v>
      </c>
      <c r="F572" s="203" t="s">
        <v>825</v>
      </c>
      <c r="G572" s="14"/>
      <c r="H572" s="204">
        <v>21.459</v>
      </c>
      <c r="I572" s="205"/>
      <c r="J572" s="14"/>
      <c r="K572" s="14"/>
      <c r="L572" s="201"/>
      <c r="M572" s="206"/>
      <c r="N572" s="207"/>
      <c r="O572" s="207"/>
      <c r="P572" s="207"/>
      <c r="Q572" s="207"/>
      <c r="R572" s="207"/>
      <c r="S572" s="207"/>
      <c r="T572" s="208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02" t="s">
        <v>175</v>
      </c>
      <c r="AU572" s="202" t="s">
        <v>82</v>
      </c>
      <c r="AV572" s="14" t="s">
        <v>82</v>
      </c>
      <c r="AW572" s="14" t="s">
        <v>30</v>
      </c>
      <c r="AX572" s="14" t="s">
        <v>74</v>
      </c>
      <c r="AY572" s="202" t="s">
        <v>166</v>
      </c>
    </row>
    <row r="573" s="15" customFormat="1">
      <c r="A573" s="15"/>
      <c r="B573" s="209"/>
      <c r="C573" s="15"/>
      <c r="D573" s="194" t="s">
        <v>175</v>
      </c>
      <c r="E573" s="210" t="s">
        <v>1</v>
      </c>
      <c r="F573" s="211" t="s">
        <v>180</v>
      </c>
      <c r="G573" s="15"/>
      <c r="H573" s="212">
        <v>98.347000000000008</v>
      </c>
      <c r="I573" s="213"/>
      <c r="J573" s="15"/>
      <c r="K573" s="15"/>
      <c r="L573" s="209"/>
      <c r="M573" s="214"/>
      <c r="N573" s="215"/>
      <c r="O573" s="215"/>
      <c r="P573" s="215"/>
      <c r="Q573" s="215"/>
      <c r="R573" s="215"/>
      <c r="S573" s="215"/>
      <c r="T573" s="216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10" t="s">
        <v>175</v>
      </c>
      <c r="AU573" s="210" t="s">
        <v>82</v>
      </c>
      <c r="AV573" s="15" t="s">
        <v>173</v>
      </c>
      <c r="AW573" s="15" t="s">
        <v>30</v>
      </c>
      <c r="AX573" s="15" t="s">
        <v>80</v>
      </c>
      <c r="AY573" s="210" t="s">
        <v>166</v>
      </c>
    </row>
    <row r="574" s="2" customFormat="1" ht="24.15" customHeight="1">
      <c r="A574" s="38"/>
      <c r="B574" s="179"/>
      <c r="C574" s="180" t="s">
        <v>840</v>
      </c>
      <c r="D574" s="180" t="s">
        <v>168</v>
      </c>
      <c r="E574" s="181" t="s">
        <v>841</v>
      </c>
      <c r="F574" s="182" t="s">
        <v>842</v>
      </c>
      <c r="G574" s="183" t="s">
        <v>171</v>
      </c>
      <c r="H574" s="184">
        <v>7.0670000000000002</v>
      </c>
      <c r="I574" s="185"/>
      <c r="J574" s="186">
        <f>ROUND(I574*H574,2)</f>
        <v>0</v>
      </c>
      <c r="K574" s="182" t="s">
        <v>172</v>
      </c>
      <c r="L574" s="39"/>
      <c r="M574" s="187" t="s">
        <v>1</v>
      </c>
      <c r="N574" s="188" t="s">
        <v>39</v>
      </c>
      <c r="O574" s="77"/>
      <c r="P574" s="189">
        <f>O574*H574</f>
        <v>0</v>
      </c>
      <c r="Q574" s="189">
        <v>2.0000000000000002E-05</v>
      </c>
      <c r="R574" s="189">
        <f>Q574*H574</f>
        <v>0.00014134000000000003</v>
      </c>
      <c r="S574" s="189">
        <v>1.0000000000000001E-05</v>
      </c>
      <c r="T574" s="190">
        <f>S574*H574</f>
        <v>7.0670000000000013E-05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191" t="s">
        <v>173</v>
      </c>
      <c r="AT574" s="191" t="s">
        <v>168</v>
      </c>
      <c r="AU574" s="191" t="s">
        <v>82</v>
      </c>
      <c r="AY574" s="19" t="s">
        <v>166</v>
      </c>
      <c r="BE574" s="192">
        <f>IF(N574="základní",J574,0)</f>
        <v>0</v>
      </c>
      <c r="BF574" s="192">
        <f>IF(N574="snížená",J574,0)</f>
        <v>0</v>
      </c>
      <c r="BG574" s="192">
        <f>IF(N574="zákl. přenesená",J574,0)</f>
        <v>0</v>
      </c>
      <c r="BH574" s="192">
        <f>IF(N574="sníž. přenesená",J574,0)</f>
        <v>0</v>
      </c>
      <c r="BI574" s="192">
        <f>IF(N574="nulová",J574,0)</f>
        <v>0</v>
      </c>
      <c r="BJ574" s="19" t="s">
        <v>80</v>
      </c>
      <c r="BK574" s="192">
        <f>ROUND(I574*H574,2)</f>
        <v>0</v>
      </c>
      <c r="BL574" s="19" t="s">
        <v>173</v>
      </c>
      <c r="BM574" s="191" t="s">
        <v>843</v>
      </c>
    </row>
    <row r="575" s="14" customFormat="1">
      <c r="A575" s="14"/>
      <c r="B575" s="201"/>
      <c r="C575" s="14"/>
      <c r="D575" s="194" t="s">
        <v>175</v>
      </c>
      <c r="E575" s="202" t="s">
        <v>1</v>
      </c>
      <c r="F575" s="203" t="s">
        <v>806</v>
      </c>
      <c r="G575" s="14"/>
      <c r="H575" s="204">
        <v>7.0670000000000002</v>
      </c>
      <c r="I575" s="205"/>
      <c r="J575" s="14"/>
      <c r="K575" s="14"/>
      <c r="L575" s="201"/>
      <c r="M575" s="206"/>
      <c r="N575" s="207"/>
      <c r="O575" s="207"/>
      <c r="P575" s="207"/>
      <c r="Q575" s="207"/>
      <c r="R575" s="207"/>
      <c r="S575" s="207"/>
      <c r="T575" s="208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02" t="s">
        <v>175</v>
      </c>
      <c r="AU575" s="202" t="s">
        <v>82</v>
      </c>
      <c r="AV575" s="14" t="s">
        <v>82</v>
      </c>
      <c r="AW575" s="14" t="s">
        <v>30</v>
      </c>
      <c r="AX575" s="14" t="s">
        <v>80</v>
      </c>
      <c r="AY575" s="202" t="s">
        <v>166</v>
      </c>
    </row>
    <row r="576" s="12" customFormat="1" ht="22.8" customHeight="1">
      <c r="A576" s="12"/>
      <c r="B576" s="166"/>
      <c r="C576" s="12"/>
      <c r="D576" s="167" t="s">
        <v>73</v>
      </c>
      <c r="E576" s="177" t="s">
        <v>536</v>
      </c>
      <c r="F576" s="177" t="s">
        <v>844</v>
      </c>
      <c r="G576" s="12"/>
      <c r="H576" s="12"/>
      <c r="I576" s="169"/>
      <c r="J576" s="178">
        <f>BK576</f>
        <v>0</v>
      </c>
      <c r="K576" s="12"/>
      <c r="L576" s="166"/>
      <c r="M576" s="171"/>
      <c r="N576" s="172"/>
      <c r="O576" s="172"/>
      <c r="P576" s="173">
        <f>SUM(P577:P619)</f>
        <v>0</v>
      </c>
      <c r="Q576" s="172"/>
      <c r="R576" s="173">
        <f>SUM(R577:R619)</f>
        <v>16.0612873</v>
      </c>
      <c r="S576" s="172"/>
      <c r="T576" s="174">
        <f>SUM(T577:T619)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167" t="s">
        <v>80</v>
      </c>
      <c r="AT576" s="175" t="s">
        <v>73</v>
      </c>
      <c r="AU576" s="175" t="s">
        <v>80</v>
      </c>
      <c r="AY576" s="167" t="s">
        <v>166</v>
      </c>
      <c r="BK576" s="176">
        <f>SUM(BK577:BK619)</f>
        <v>0</v>
      </c>
    </row>
    <row r="577" s="2" customFormat="1" ht="24.15" customHeight="1">
      <c r="A577" s="38"/>
      <c r="B577" s="179"/>
      <c r="C577" s="180" t="s">
        <v>845</v>
      </c>
      <c r="D577" s="180" t="s">
        <v>168</v>
      </c>
      <c r="E577" s="181" t="s">
        <v>846</v>
      </c>
      <c r="F577" s="182" t="s">
        <v>847</v>
      </c>
      <c r="G577" s="183" t="s">
        <v>171</v>
      </c>
      <c r="H577" s="184">
        <v>74.849999999999994</v>
      </c>
      <c r="I577" s="185"/>
      <c r="J577" s="186">
        <f>ROUND(I577*H577,2)</f>
        <v>0</v>
      </c>
      <c r="K577" s="182" t="s">
        <v>172</v>
      </c>
      <c r="L577" s="39"/>
      <c r="M577" s="187" t="s">
        <v>1</v>
      </c>
      <c r="N577" s="188" t="s">
        <v>39</v>
      </c>
      <c r="O577" s="77"/>
      <c r="P577" s="189">
        <f>O577*H577</f>
        <v>0</v>
      </c>
      <c r="Q577" s="189">
        <v>0.11</v>
      </c>
      <c r="R577" s="189">
        <f>Q577*H577</f>
        <v>8.2334999999999994</v>
      </c>
      <c r="S577" s="189">
        <v>0</v>
      </c>
      <c r="T577" s="190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191" t="s">
        <v>173</v>
      </c>
      <c r="AT577" s="191" t="s">
        <v>168</v>
      </c>
      <c r="AU577" s="191" t="s">
        <v>82</v>
      </c>
      <c r="AY577" s="19" t="s">
        <v>166</v>
      </c>
      <c r="BE577" s="192">
        <f>IF(N577="základní",J577,0)</f>
        <v>0</v>
      </c>
      <c r="BF577" s="192">
        <f>IF(N577="snížená",J577,0)</f>
        <v>0</v>
      </c>
      <c r="BG577" s="192">
        <f>IF(N577="zákl. přenesená",J577,0)</f>
        <v>0</v>
      </c>
      <c r="BH577" s="192">
        <f>IF(N577="sníž. přenesená",J577,0)</f>
        <v>0</v>
      </c>
      <c r="BI577" s="192">
        <f>IF(N577="nulová",J577,0)</f>
        <v>0</v>
      </c>
      <c r="BJ577" s="19" t="s">
        <v>80</v>
      </c>
      <c r="BK577" s="192">
        <f>ROUND(I577*H577,2)</f>
        <v>0</v>
      </c>
      <c r="BL577" s="19" t="s">
        <v>173</v>
      </c>
      <c r="BM577" s="191" t="s">
        <v>848</v>
      </c>
    </row>
    <row r="578" s="13" customFormat="1">
      <c r="A578" s="13"/>
      <c r="B578" s="193"/>
      <c r="C578" s="13"/>
      <c r="D578" s="194" t="s">
        <v>175</v>
      </c>
      <c r="E578" s="195" t="s">
        <v>1</v>
      </c>
      <c r="F578" s="196" t="s">
        <v>849</v>
      </c>
      <c r="G578" s="13"/>
      <c r="H578" s="195" t="s">
        <v>1</v>
      </c>
      <c r="I578" s="197"/>
      <c r="J578" s="13"/>
      <c r="K578" s="13"/>
      <c r="L578" s="193"/>
      <c r="M578" s="198"/>
      <c r="N578" s="199"/>
      <c r="O578" s="199"/>
      <c r="P578" s="199"/>
      <c r="Q578" s="199"/>
      <c r="R578" s="199"/>
      <c r="S578" s="199"/>
      <c r="T578" s="20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5" t="s">
        <v>175</v>
      </c>
      <c r="AU578" s="195" t="s">
        <v>82</v>
      </c>
      <c r="AV578" s="13" t="s">
        <v>80</v>
      </c>
      <c r="AW578" s="13" t="s">
        <v>30</v>
      </c>
      <c r="AX578" s="13" t="s">
        <v>74</v>
      </c>
      <c r="AY578" s="195" t="s">
        <v>166</v>
      </c>
    </row>
    <row r="579" s="14" customFormat="1">
      <c r="A579" s="14"/>
      <c r="B579" s="201"/>
      <c r="C579" s="14"/>
      <c r="D579" s="194" t="s">
        <v>175</v>
      </c>
      <c r="E579" s="202" t="s">
        <v>1</v>
      </c>
      <c r="F579" s="203" t="s">
        <v>850</v>
      </c>
      <c r="G579" s="14"/>
      <c r="H579" s="204">
        <v>64.650000000000006</v>
      </c>
      <c r="I579" s="205"/>
      <c r="J579" s="14"/>
      <c r="K579" s="14"/>
      <c r="L579" s="201"/>
      <c r="M579" s="206"/>
      <c r="N579" s="207"/>
      <c r="O579" s="207"/>
      <c r="P579" s="207"/>
      <c r="Q579" s="207"/>
      <c r="R579" s="207"/>
      <c r="S579" s="207"/>
      <c r="T579" s="208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02" t="s">
        <v>175</v>
      </c>
      <c r="AU579" s="202" t="s">
        <v>82</v>
      </c>
      <c r="AV579" s="14" t="s">
        <v>82</v>
      </c>
      <c r="AW579" s="14" t="s">
        <v>30</v>
      </c>
      <c r="AX579" s="14" t="s">
        <v>74</v>
      </c>
      <c r="AY579" s="202" t="s">
        <v>166</v>
      </c>
    </row>
    <row r="580" s="13" customFormat="1">
      <c r="A580" s="13"/>
      <c r="B580" s="193"/>
      <c r="C580" s="13"/>
      <c r="D580" s="194" t="s">
        <v>175</v>
      </c>
      <c r="E580" s="195" t="s">
        <v>1</v>
      </c>
      <c r="F580" s="196" t="s">
        <v>851</v>
      </c>
      <c r="G580" s="13"/>
      <c r="H580" s="195" t="s">
        <v>1</v>
      </c>
      <c r="I580" s="197"/>
      <c r="J580" s="13"/>
      <c r="K580" s="13"/>
      <c r="L580" s="193"/>
      <c r="M580" s="198"/>
      <c r="N580" s="199"/>
      <c r="O580" s="199"/>
      <c r="P580" s="199"/>
      <c r="Q580" s="199"/>
      <c r="R580" s="199"/>
      <c r="S580" s="199"/>
      <c r="T580" s="20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95" t="s">
        <v>175</v>
      </c>
      <c r="AU580" s="195" t="s">
        <v>82</v>
      </c>
      <c r="AV580" s="13" t="s">
        <v>80</v>
      </c>
      <c r="AW580" s="13" t="s">
        <v>30</v>
      </c>
      <c r="AX580" s="13" t="s">
        <v>74</v>
      </c>
      <c r="AY580" s="195" t="s">
        <v>166</v>
      </c>
    </row>
    <row r="581" s="14" customFormat="1">
      <c r="A581" s="14"/>
      <c r="B581" s="201"/>
      <c r="C581" s="14"/>
      <c r="D581" s="194" t="s">
        <v>175</v>
      </c>
      <c r="E581" s="202" t="s">
        <v>1</v>
      </c>
      <c r="F581" s="203" t="s">
        <v>852</v>
      </c>
      <c r="G581" s="14"/>
      <c r="H581" s="204">
        <v>10.199999999999999</v>
      </c>
      <c r="I581" s="205"/>
      <c r="J581" s="14"/>
      <c r="K581" s="14"/>
      <c r="L581" s="201"/>
      <c r="M581" s="206"/>
      <c r="N581" s="207"/>
      <c r="O581" s="207"/>
      <c r="P581" s="207"/>
      <c r="Q581" s="207"/>
      <c r="R581" s="207"/>
      <c r="S581" s="207"/>
      <c r="T581" s="208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02" t="s">
        <v>175</v>
      </c>
      <c r="AU581" s="202" t="s">
        <v>82</v>
      </c>
      <c r="AV581" s="14" t="s">
        <v>82</v>
      </c>
      <c r="AW581" s="14" t="s">
        <v>30</v>
      </c>
      <c r="AX581" s="14" t="s">
        <v>74</v>
      </c>
      <c r="AY581" s="202" t="s">
        <v>166</v>
      </c>
    </row>
    <row r="582" s="15" customFormat="1">
      <c r="A582" s="15"/>
      <c r="B582" s="209"/>
      <c r="C582" s="15"/>
      <c r="D582" s="194" t="s">
        <v>175</v>
      </c>
      <c r="E582" s="210" t="s">
        <v>1</v>
      </c>
      <c r="F582" s="211" t="s">
        <v>180</v>
      </c>
      <c r="G582" s="15"/>
      <c r="H582" s="212">
        <v>74.850000000000009</v>
      </c>
      <c r="I582" s="213"/>
      <c r="J582" s="15"/>
      <c r="K582" s="15"/>
      <c r="L582" s="209"/>
      <c r="M582" s="214"/>
      <c r="N582" s="215"/>
      <c r="O582" s="215"/>
      <c r="P582" s="215"/>
      <c r="Q582" s="215"/>
      <c r="R582" s="215"/>
      <c r="S582" s="215"/>
      <c r="T582" s="216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10" t="s">
        <v>175</v>
      </c>
      <c r="AU582" s="210" t="s">
        <v>82</v>
      </c>
      <c r="AV582" s="15" t="s">
        <v>173</v>
      </c>
      <c r="AW582" s="15" t="s">
        <v>30</v>
      </c>
      <c r="AX582" s="15" t="s">
        <v>80</v>
      </c>
      <c r="AY582" s="210" t="s">
        <v>166</v>
      </c>
    </row>
    <row r="583" s="2" customFormat="1" ht="24.15" customHeight="1">
      <c r="A583" s="38"/>
      <c r="B583" s="179"/>
      <c r="C583" s="180" t="s">
        <v>199</v>
      </c>
      <c r="D583" s="180" t="s">
        <v>168</v>
      </c>
      <c r="E583" s="181" t="s">
        <v>853</v>
      </c>
      <c r="F583" s="182" t="s">
        <v>854</v>
      </c>
      <c r="G583" s="183" t="s">
        <v>171</v>
      </c>
      <c r="H583" s="184">
        <v>87.090000000000003</v>
      </c>
      <c r="I583" s="185"/>
      <c r="J583" s="186">
        <f>ROUND(I583*H583,2)</f>
        <v>0</v>
      </c>
      <c r="K583" s="182" t="s">
        <v>172</v>
      </c>
      <c r="L583" s="39"/>
      <c r="M583" s="187" t="s">
        <v>1</v>
      </c>
      <c r="N583" s="188" t="s">
        <v>39</v>
      </c>
      <c r="O583" s="77"/>
      <c r="P583" s="189">
        <f>O583*H583</f>
        <v>0</v>
      </c>
      <c r="Q583" s="189">
        <v>0.010999999999999999</v>
      </c>
      <c r="R583" s="189">
        <f>Q583*H583</f>
        <v>0.95799000000000001</v>
      </c>
      <c r="S583" s="189">
        <v>0</v>
      </c>
      <c r="T583" s="190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191" t="s">
        <v>173</v>
      </c>
      <c r="AT583" s="191" t="s">
        <v>168</v>
      </c>
      <c r="AU583" s="191" t="s">
        <v>82</v>
      </c>
      <c r="AY583" s="19" t="s">
        <v>166</v>
      </c>
      <c r="BE583" s="192">
        <f>IF(N583="základní",J583,0)</f>
        <v>0</v>
      </c>
      <c r="BF583" s="192">
        <f>IF(N583="snížená",J583,0)</f>
        <v>0</v>
      </c>
      <c r="BG583" s="192">
        <f>IF(N583="zákl. přenesená",J583,0)</f>
        <v>0</v>
      </c>
      <c r="BH583" s="192">
        <f>IF(N583="sníž. přenesená",J583,0)</f>
        <v>0</v>
      </c>
      <c r="BI583" s="192">
        <f>IF(N583="nulová",J583,0)</f>
        <v>0</v>
      </c>
      <c r="BJ583" s="19" t="s">
        <v>80</v>
      </c>
      <c r="BK583" s="192">
        <f>ROUND(I583*H583,2)</f>
        <v>0</v>
      </c>
      <c r="BL583" s="19" t="s">
        <v>173</v>
      </c>
      <c r="BM583" s="191" t="s">
        <v>855</v>
      </c>
    </row>
    <row r="584" s="13" customFormat="1">
      <c r="A584" s="13"/>
      <c r="B584" s="193"/>
      <c r="C584" s="13"/>
      <c r="D584" s="194" t="s">
        <v>175</v>
      </c>
      <c r="E584" s="195" t="s">
        <v>1</v>
      </c>
      <c r="F584" s="196" t="s">
        <v>849</v>
      </c>
      <c r="G584" s="13"/>
      <c r="H584" s="195" t="s">
        <v>1</v>
      </c>
      <c r="I584" s="197"/>
      <c r="J584" s="13"/>
      <c r="K584" s="13"/>
      <c r="L584" s="193"/>
      <c r="M584" s="198"/>
      <c r="N584" s="199"/>
      <c r="O584" s="199"/>
      <c r="P584" s="199"/>
      <c r="Q584" s="199"/>
      <c r="R584" s="199"/>
      <c r="S584" s="199"/>
      <c r="T584" s="20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95" t="s">
        <v>175</v>
      </c>
      <c r="AU584" s="195" t="s">
        <v>82</v>
      </c>
      <c r="AV584" s="13" t="s">
        <v>80</v>
      </c>
      <c r="AW584" s="13" t="s">
        <v>30</v>
      </c>
      <c r="AX584" s="13" t="s">
        <v>74</v>
      </c>
      <c r="AY584" s="195" t="s">
        <v>166</v>
      </c>
    </row>
    <row r="585" s="14" customFormat="1">
      <c r="A585" s="14"/>
      <c r="B585" s="201"/>
      <c r="C585" s="14"/>
      <c r="D585" s="194" t="s">
        <v>175</v>
      </c>
      <c r="E585" s="202" t="s">
        <v>1</v>
      </c>
      <c r="F585" s="203" t="s">
        <v>856</v>
      </c>
      <c r="G585" s="14"/>
      <c r="H585" s="204">
        <v>64.650000000000006</v>
      </c>
      <c r="I585" s="205"/>
      <c r="J585" s="14"/>
      <c r="K585" s="14"/>
      <c r="L585" s="201"/>
      <c r="M585" s="206"/>
      <c r="N585" s="207"/>
      <c r="O585" s="207"/>
      <c r="P585" s="207"/>
      <c r="Q585" s="207"/>
      <c r="R585" s="207"/>
      <c r="S585" s="207"/>
      <c r="T585" s="208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02" t="s">
        <v>175</v>
      </c>
      <c r="AU585" s="202" t="s">
        <v>82</v>
      </c>
      <c r="AV585" s="14" t="s">
        <v>82</v>
      </c>
      <c r="AW585" s="14" t="s">
        <v>30</v>
      </c>
      <c r="AX585" s="14" t="s">
        <v>74</v>
      </c>
      <c r="AY585" s="202" t="s">
        <v>166</v>
      </c>
    </row>
    <row r="586" s="13" customFormat="1">
      <c r="A586" s="13"/>
      <c r="B586" s="193"/>
      <c r="C586" s="13"/>
      <c r="D586" s="194" t="s">
        <v>175</v>
      </c>
      <c r="E586" s="195" t="s">
        <v>1</v>
      </c>
      <c r="F586" s="196" t="s">
        <v>851</v>
      </c>
      <c r="G586" s="13"/>
      <c r="H586" s="195" t="s">
        <v>1</v>
      </c>
      <c r="I586" s="197"/>
      <c r="J586" s="13"/>
      <c r="K586" s="13"/>
      <c r="L586" s="193"/>
      <c r="M586" s="198"/>
      <c r="N586" s="199"/>
      <c r="O586" s="199"/>
      <c r="P586" s="199"/>
      <c r="Q586" s="199"/>
      <c r="R586" s="199"/>
      <c r="S586" s="199"/>
      <c r="T586" s="20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95" t="s">
        <v>175</v>
      </c>
      <c r="AU586" s="195" t="s">
        <v>82</v>
      </c>
      <c r="AV586" s="13" t="s">
        <v>80</v>
      </c>
      <c r="AW586" s="13" t="s">
        <v>30</v>
      </c>
      <c r="AX586" s="13" t="s">
        <v>74</v>
      </c>
      <c r="AY586" s="195" t="s">
        <v>166</v>
      </c>
    </row>
    <row r="587" s="14" customFormat="1">
      <c r="A587" s="14"/>
      <c r="B587" s="201"/>
      <c r="C587" s="14"/>
      <c r="D587" s="194" t="s">
        <v>175</v>
      </c>
      <c r="E587" s="202" t="s">
        <v>1</v>
      </c>
      <c r="F587" s="203" t="s">
        <v>857</v>
      </c>
      <c r="G587" s="14"/>
      <c r="H587" s="204">
        <v>22.440000000000001</v>
      </c>
      <c r="I587" s="205"/>
      <c r="J587" s="14"/>
      <c r="K587" s="14"/>
      <c r="L587" s="201"/>
      <c r="M587" s="206"/>
      <c r="N587" s="207"/>
      <c r="O587" s="207"/>
      <c r="P587" s="207"/>
      <c r="Q587" s="207"/>
      <c r="R587" s="207"/>
      <c r="S587" s="207"/>
      <c r="T587" s="208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02" t="s">
        <v>175</v>
      </c>
      <c r="AU587" s="202" t="s">
        <v>82</v>
      </c>
      <c r="AV587" s="14" t="s">
        <v>82</v>
      </c>
      <c r="AW587" s="14" t="s">
        <v>30</v>
      </c>
      <c r="AX587" s="14" t="s">
        <v>74</v>
      </c>
      <c r="AY587" s="202" t="s">
        <v>166</v>
      </c>
    </row>
    <row r="588" s="15" customFormat="1">
      <c r="A588" s="15"/>
      <c r="B588" s="209"/>
      <c r="C588" s="15"/>
      <c r="D588" s="194" t="s">
        <v>175</v>
      </c>
      <c r="E588" s="210" t="s">
        <v>1</v>
      </c>
      <c r="F588" s="211" t="s">
        <v>180</v>
      </c>
      <c r="G588" s="15"/>
      <c r="H588" s="212">
        <v>87.090000000000003</v>
      </c>
      <c r="I588" s="213"/>
      <c r="J588" s="15"/>
      <c r="K588" s="15"/>
      <c r="L588" s="209"/>
      <c r="M588" s="214"/>
      <c r="N588" s="215"/>
      <c r="O588" s="215"/>
      <c r="P588" s="215"/>
      <c r="Q588" s="215"/>
      <c r="R588" s="215"/>
      <c r="S588" s="215"/>
      <c r="T588" s="216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10" t="s">
        <v>175</v>
      </c>
      <c r="AU588" s="210" t="s">
        <v>82</v>
      </c>
      <c r="AV588" s="15" t="s">
        <v>173</v>
      </c>
      <c r="AW588" s="15" t="s">
        <v>30</v>
      </c>
      <c r="AX588" s="15" t="s">
        <v>80</v>
      </c>
      <c r="AY588" s="210" t="s">
        <v>166</v>
      </c>
    </row>
    <row r="589" s="2" customFormat="1" ht="24.15" customHeight="1">
      <c r="A589" s="38"/>
      <c r="B589" s="179"/>
      <c r="C589" s="180" t="s">
        <v>858</v>
      </c>
      <c r="D589" s="180" t="s">
        <v>168</v>
      </c>
      <c r="E589" s="181" t="s">
        <v>859</v>
      </c>
      <c r="F589" s="182" t="s">
        <v>860</v>
      </c>
      <c r="G589" s="183" t="s">
        <v>171</v>
      </c>
      <c r="H589" s="184">
        <v>74.849999999999994</v>
      </c>
      <c r="I589" s="185"/>
      <c r="J589" s="186">
        <f>ROUND(I589*H589,2)</f>
        <v>0</v>
      </c>
      <c r="K589" s="182" t="s">
        <v>172</v>
      </c>
      <c r="L589" s="39"/>
      <c r="M589" s="187" t="s">
        <v>1</v>
      </c>
      <c r="N589" s="188" t="s">
        <v>39</v>
      </c>
      <c r="O589" s="77"/>
      <c r="P589" s="189">
        <f>O589*H589</f>
        <v>0</v>
      </c>
      <c r="Q589" s="189">
        <v>0</v>
      </c>
      <c r="R589" s="189">
        <f>Q589*H589</f>
        <v>0</v>
      </c>
      <c r="S589" s="189">
        <v>0</v>
      </c>
      <c r="T589" s="190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191" t="s">
        <v>173</v>
      </c>
      <c r="AT589" s="191" t="s">
        <v>168</v>
      </c>
      <c r="AU589" s="191" t="s">
        <v>82</v>
      </c>
      <c r="AY589" s="19" t="s">
        <v>166</v>
      </c>
      <c r="BE589" s="192">
        <f>IF(N589="základní",J589,0)</f>
        <v>0</v>
      </c>
      <c r="BF589" s="192">
        <f>IF(N589="snížená",J589,0)</f>
        <v>0</v>
      </c>
      <c r="BG589" s="192">
        <f>IF(N589="zákl. přenesená",J589,0)</f>
        <v>0</v>
      </c>
      <c r="BH589" s="192">
        <f>IF(N589="sníž. přenesená",J589,0)</f>
        <v>0</v>
      </c>
      <c r="BI589" s="192">
        <f>IF(N589="nulová",J589,0)</f>
        <v>0</v>
      </c>
      <c r="BJ589" s="19" t="s">
        <v>80</v>
      </c>
      <c r="BK589" s="192">
        <f>ROUND(I589*H589,2)</f>
        <v>0</v>
      </c>
      <c r="BL589" s="19" t="s">
        <v>173</v>
      </c>
      <c r="BM589" s="191" t="s">
        <v>861</v>
      </c>
    </row>
    <row r="590" s="13" customFormat="1">
      <c r="A590" s="13"/>
      <c r="B590" s="193"/>
      <c r="C590" s="13"/>
      <c r="D590" s="194" t="s">
        <v>175</v>
      </c>
      <c r="E590" s="195" t="s">
        <v>1</v>
      </c>
      <c r="F590" s="196" t="s">
        <v>849</v>
      </c>
      <c r="G590" s="13"/>
      <c r="H590" s="195" t="s">
        <v>1</v>
      </c>
      <c r="I590" s="197"/>
      <c r="J590" s="13"/>
      <c r="K590" s="13"/>
      <c r="L590" s="193"/>
      <c r="M590" s="198"/>
      <c r="N590" s="199"/>
      <c r="O590" s="199"/>
      <c r="P590" s="199"/>
      <c r="Q590" s="199"/>
      <c r="R590" s="199"/>
      <c r="S590" s="199"/>
      <c r="T590" s="20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95" t="s">
        <v>175</v>
      </c>
      <c r="AU590" s="195" t="s">
        <v>82</v>
      </c>
      <c r="AV590" s="13" t="s">
        <v>80</v>
      </c>
      <c r="AW590" s="13" t="s">
        <v>30</v>
      </c>
      <c r="AX590" s="13" t="s">
        <v>74</v>
      </c>
      <c r="AY590" s="195" t="s">
        <v>166</v>
      </c>
    </row>
    <row r="591" s="14" customFormat="1">
      <c r="A591" s="14"/>
      <c r="B591" s="201"/>
      <c r="C591" s="14"/>
      <c r="D591" s="194" t="s">
        <v>175</v>
      </c>
      <c r="E591" s="202" t="s">
        <v>1</v>
      </c>
      <c r="F591" s="203" t="s">
        <v>850</v>
      </c>
      <c r="G591" s="14"/>
      <c r="H591" s="204">
        <v>64.650000000000006</v>
      </c>
      <c r="I591" s="205"/>
      <c r="J591" s="14"/>
      <c r="K591" s="14"/>
      <c r="L591" s="201"/>
      <c r="M591" s="206"/>
      <c r="N591" s="207"/>
      <c r="O591" s="207"/>
      <c r="P591" s="207"/>
      <c r="Q591" s="207"/>
      <c r="R591" s="207"/>
      <c r="S591" s="207"/>
      <c r="T591" s="208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02" t="s">
        <v>175</v>
      </c>
      <c r="AU591" s="202" t="s">
        <v>82</v>
      </c>
      <c r="AV591" s="14" t="s">
        <v>82</v>
      </c>
      <c r="AW591" s="14" t="s">
        <v>30</v>
      </c>
      <c r="AX591" s="14" t="s">
        <v>74</v>
      </c>
      <c r="AY591" s="202" t="s">
        <v>166</v>
      </c>
    </row>
    <row r="592" s="13" customFormat="1">
      <c r="A592" s="13"/>
      <c r="B592" s="193"/>
      <c r="C592" s="13"/>
      <c r="D592" s="194" t="s">
        <v>175</v>
      </c>
      <c r="E592" s="195" t="s">
        <v>1</v>
      </c>
      <c r="F592" s="196" t="s">
        <v>851</v>
      </c>
      <c r="G592" s="13"/>
      <c r="H592" s="195" t="s">
        <v>1</v>
      </c>
      <c r="I592" s="197"/>
      <c r="J592" s="13"/>
      <c r="K592" s="13"/>
      <c r="L592" s="193"/>
      <c r="M592" s="198"/>
      <c r="N592" s="199"/>
      <c r="O592" s="199"/>
      <c r="P592" s="199"/>
      <c r="Q592" s="199"/>
      <c r="R592" s="199"/>
      <c r="S592" s="199"/>
      <c r="T592" s="20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95" t="s">
        <v>175</v>
      </c>
      <c r="AU592" s="195" t="s">
        <v>82</v>
      </c>
      <c r="AV592" s="13" t="s">
        <v>80</v>
      </c>
      <c r="AW592" s="13" t="s">
        <v>30</v>
      </c>
      <c r="AX592" s="13" t="s">
        <v>74</v>
      </c>
      <c r="AY592" s="195" t="s">
        <v>166</v>
      </c>
    </row>
    <row r="593" s="14" customFormat="1">
      <c r="A593" s="14"/>
      <c r="B593" s="201"/>
      <c r="C593" s="14"/>
      <c r="D593" s="194" t="s">
        <v>175</v>
      </c>
      <c r="E593" s="202" t="s">
        <v>1</v>
      </c>
      <c r="F593" s="203" t="s">
        <v>852</v>
      </c>
      <c r="G593" s="14"/>
      <c r="H593" s="204">
        <v>10.199999999999999</v>
      </c>
      <c r="I593" s="205"/>
      <c r="J593" s="14"/>
      <c r="K593" s="14"/>
      <c r="L593" s="201"/>
      <c r="M593" s="206"/>
      <c r="N593" s="207"/>
      <c r="O593" s="207"/>
      <c r="P593" s="207"/>
      <c r="Q593" s="207"/>
      <c r="R593" s="207"/>
      <c r="S593" s="207"/>
      <c r="T593" s="208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02" t="s">
        <v>175</v>
      </c>
      <c r="AU593" s="202" t="s">
        <v>82</v>
      </c>
      <c r="AV593" s="14" t="s">
        <v>82</v>
      </c>
      <c r="AW593" s="14" t="s">
        <v>30</v>
      </c>
      <c r="AX593" s="14" t="s">
        <v>74</v>
      </c>
      <c r="AY593" s="202" t="s">
        <v>166</v>
      </c>
    </row>
    <row r="594" s="15" customFormat="1">
      <c r="A594" s="15"/>
      <c r="B594" s="209"/>
      <c r="C594" s="15"/>
      <c r="D594" s="194" t="s">
        <v>175</v>
      </c>
      <c r="E594" s="210" t="s">
        <v>1</v>
      </c>
      <c r="F594" s="211" t="s">
        <v>180</v>
      </c>
      <c r="G594" s="15"/>
      <c r="H594" s="212">
        <v>74.850000000000009</v>
      </c>
      <c r="I594" s="213"/>
      <c r="J594" s="15"/>
      <c r="K594" s="15"/>
      <c r="L594" s="209"/>
      <c r="M594" s="214"/>
      <c r="N594" s="215"/>
      <c r="O594" s="215"/>
      <c r="P594" s="215"/>
      <c r="Q594" s="215"/>
      <c r="R594" s="215"/>
      <c r="S594" s="215"/>
      <c r="T594" s="216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10" t="s">
        <v>175</v>
      </c>
      <c r="AU594" s="210" t="s">
        <v>82</v>
      </c>
      <c r="AV594" s="15" t="s">
        <v>173</v>
      </c>
      <c r="AW594" s="15" t="s">
        <v>30</v>
      </c>
      <c r="AX594" s="15" t="s">
        <v>80</v>
      </c>
      <c r="AY594" s="210" t="s">
        <v>166</v>
      </c>
    </row>
    <row r="595" s="2" customFormat="1" ht="24.15" customHeight="1">
      <c r="A595" s="38"/>
      <c r="B595" s="179"/>
      <c r="C595" s="180" t="s">
        <v>862</v>
      </c>
      <c r="D595" s="180" t="s">
        <v>168</v>
      </c>
      <c r="E595" s="181" t="s">
        <v>863</v>
      </c>
      <c r="F595" s="182" t="s">
        <v>864</v>
      </c>
      <c r="G595" s="183" t="s">
        <v>171</v>
      </c>
      <c r="H595" s="184">
        <v>1.1020000000000001</v>
      </c>
      <c r="I595" s="185"/>
      <c r="J595" s="186">
        <f>ROUND(I595*H595,2)</f>
        <v>0</v>
      </c>
      <c r="K595" s="182" t="s">
        <v>172</v>
      </c>
      <c r="L595" s="39"/>
      <c r="M595" s="187" t="s">
        <v>1</v>
      </c>
      <c r="N595" s="188" t="s">
        <v>39</v>
      </c>
      <c r="O595" s="77"/>
      <c r="P595" s="189">
        <f>O595*H595</f>
        <v>0</v>
      </c>
      <c r="Q595" s="189">
        <v>0.063</v>
      </c>
      <c r="R595" s="189">
        <f>Q595*H595</f>
        <v>0.069426000000000002</v>
      </c>
      <c r="S595" s="189">
        <v>0</v>
      </c>
      <c r="T595" s="190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191" t="s">
        <v>173</v>
      </c>
      <c r="AT595" s="191" t="s">
        <v>168</v>
      </c>
      <c r="AU595" s="191" t="s">
        <v>82</v>
      </c>
      <c r="AY595" s="19" t="s">
        <v>166</v>
      </c>
      <c r="BE595" s="192">
        <f>IF(N595="základní",J595,0)</f>
        <v>0</v>
      </c>
      <c r="BF595" s="192">
        <f>IF(N595="snížená",J595,0)</f>
        <v>0</v>
      </c>
      <c r="BG595" s="192">
        <f>IF(N595="zákl. přenesená",J595,0)</f>
        <v>0</v>
      </c>
      <c r="BH595" s="192">
        <f>IF(N595="sníž. přenesená",J595,0)</f>
        <v>0</v>
      </c>
      <c r="BI595" s="192">
        <f>IF(N595="nulová",J595,0)</f>
        <v>0</v>
      </c>
      <c r="BJ595" s="19" t="s">
        <v>80</v>
      </c>
      <c r="BK595" s="192">
        <f>ROUND(I595*H595,2)</f>
        <v>0</v>
      </c>
      <c r="BL595" s="19" t="s">
        <v>173</v>
      </c>
      <c r="BM595" s="191" t="s">
        <v>865</v>
      </c>
    </row>
    <row r="596" s="13" customFormat="1">
      <c r="A596" s="13"/>
      <c r="B596" s="193"/>
      <c r="C596" s="13"/>
      <c r="D596" s="194" t="s">
        <v>175</v>
      </c>
      <c r="E596" s="195" t="s">
        <v>1</v>
      </c>
      <c r="F596" s="196" t="s">
        <v>866</v>
      </c>
      <c r="G596" s="13"/>
      <c r="H596" s="195" t="s">
        <v>1</v>
      </c>
      <c r="I596" s="197"/>
      <c r="J596" s="13"/>
      <c r="K596" s="13"/>
      <c r="L596" s="193"/>
      <c r="M596" s="198"/>
      <c r="N596" s="199"/>
      <c r="O596" s="199"/>
      <c r="P596" s="199"/>
      <c r="Q596" s="199"/>
      <c r="R596" s="199"/>
      <c r="S596" s="199"/>
      <c r="T596" s="20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95" t="s">
        <v>175</v>
      </c>
      <c r="AU596" s="195" t="s">
        <v>82</v>
      </c>
      <c r="AV596" s="13" t="s">
        <v>80</v>
      </c>
      <c r="AW596" s="13" t="s">
        <v>30</v>
      </c>
      <c r="AX596" s="13" t="s">
        <v>74</v>
      </c>
      <c r="AY596" s="195" t="s">
        <v>166</v>
      </c>
    </row>
    <row r="597" s="14" customFormat="1">
      <c r="A597" s="14"/>
      <c r="B597" s="201"/>
      <c r="C597" s="14"/>
      <c r="D597" s="194" t="s">
        <v>175</v>
      </c>
      <c r="E597" s="202" t="s">
        <v>1</v>
      </c>
      <c r="F597" s="203" t="s">
        <v>867</v>
      </c>
      <c r="G597" s="14"/>
      <c r="H597" s="204">
        <v>1.1020000000000001</v>
      </c>
      <c r="I597" s="205"/>
      <c r="J597" s="14"/>
      <c r="K597" s="14"/>
      <c r="L597" s="201"/>
      <c r="M597" s="206"/>
      <c r="N597" s="207"/>
      <c r="O597" s="207"/>
      <c r="P597" s="207"/>
      <c r="Q597" s="207"/>
      <c r="R597" s="207"/>
      <c r="S597" s="207"/>
      <c r="T597" s="208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02" t="s">
        <v>175</v>
      </c>
      <c r="AU597" s="202" t="s">
        <v>82</v>
      </c>
      <c r="AV597" s="14" t="s">
        <v>82</v>
      </c>
      <c r="AW597" s="14" t="s">
        <v>30</v>
      </c>
      <c r="AX597" s="14" t="s">
        <v>80</v>
      </c>
      <c r="AY597" s="202" t="s">
        <v>166</v>
      </c>
    </row>
    <row r="598" s="2" customFormat="1" ht="24.15" customHeight="1">
      <c r="A598" s="38"/>
      <c r="B598" s="179"/>
      <c r="C598" s="180" t="s">
        <v>868</v>
      </c>
      <c r="D598" s="180" t="s">
        <v>168</v>
      </c>
      <c r="E598" s="181" t="s">
        <v>869</v>
      </c>
      <c r="F598" s="182" t="s">
        <v>870</v>
      </c>
      <c r="G598" s="183" t="s">
        <v>171</v>
      </c>
      <c r="H598" s="184">
        <v>107.91200000000001</v>
      </c>
      <c r="I598" s="185"/>
      <c r="J598" s="186">
        <f>ROUND(I598*H598,2)</f>
        <v>0</v>
      </c>
      <c r="K598" s="182" t="s">
        <v>172</v>
      </c>
      <c r="L598" s="39"/>
      <c r="M598" s="187" t="s">
        <v>1</v>
      </c>
      <c r="N598" s="188" t="s">
        <v>39</v>
      </c>
      <c r="O598" s="77"/>
      <c r="P598" s="189">
        <f>O598*H598</f>
        <v>0</v>
      </c>
      <c r="Q598" s="189">
        <v>0.063</v>
      </c>
      <c r="R598" s="189">
        <f>Q598*H598</f>
        <v>6.7984560000000007</v>
      </c>
      <c r="S598" s="189">
        <v>0</v>
      </c>
      <c r="T598" s="190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191" t="s">
        <v>173</v>
      </c>
      <c r="AT598" s="191" t="s">
        <v>168</v>
      </c>
      <c r="AU598" s="191" t="s">
        <v>82</v>
      </c>
      <c r="AY598" s="19" t="s">
        <v>166</v>
      </c>
      <c r="BE598" s="192">
        <f>IF(N598="základní",J598,0)</f>
        <v>0</v>
      </c>
      <c r="BF598" s="192">
        <f>IF(N598="snížená",J598,0)</f>
        <v>0</v>
      </c>
      <c r="BG598" s="192">
        <f>IF(N598="zákl. přenesená",J598,0)</f>
        <v>0</v>
      </c>
      <c r="BH598" s="192">
        <f>IF(N598="sníž. přenesená",J598,0)</f>
        <v>0</v>
      </c>
      <c r="BI598" s="192">
        <f>IF(N598="nulová",J598,0)</f>
        <v>0</v>
      </c>
      <c r="BJ598" s="19" t="s">
        <v>80</v>
      </c>
      <c r="BK598" s="192">
        <f>ROUND(I598*H598,2)</f>
        <v>0</v>
      </c>
      <c r="BL598" s="19" t="s">
        <v>173</v>
      </c>
      <c r="BM598" s="191" t="s">
        <v>871</v>
      </c>
    </row>
    <row r="599" s="13" customFormat="1">
      <c r="A599" s="13"/>
      <c r="B599" s="193"/>
      <c r="C599" s="13"/>
      <c r="D599" s="194" t="s">
        <v>175</v>
      </c>
      <c r="E599" s="195" t="s">
        <v>1</v>
      </c>
      <c r="F599" s="196" t="s">
        <v>872</v>
      </c>
      <c r="G599" s="13"/>
      <c r="H599" s="195" t="s">
        <v>1</v>
      </c>
      <c r="I599" s="197"/>
      <c r="J599" s="13"/>
      <c r="K599" s="13"/>
      <c r="L599" s="193"/>
      <c r="M599" s="198"/>
      <c r="N599" s="199"/>
      <c r="O599" s="199"/>
      <c r="P599" s="199"/>
      <c r="Q599" s="199"/>
      <c r="R599" s="199"/>
      <c r="S599" s="199"/>
      <c r="T599" s="20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5" t="s">
        <v>175</v>
      </c>
      <c r="AU599" s="195" t="s">
        <v>82</v>
      </c>
      <c r="AV599" s="13" t="s">
        <v>80</v>
      </c>
      <c r="AW599" s="13" t="s">
        <v>30</v>
      </c>
      <c r="AX599" s="13" t="s">
        <v>74</v>
      </c>
      <c r="AY599" s="195" t="s">
        <v>166</v>
      </c>
    </row>
    <row r="600" s="14" customFormat="1">
      <c r="A600" s="14"/>
      <c r="B600" s="201"/>
      <c r="C600" s="14"/>
      <c r="D600" s="194" t="s">
        <v>175</v>
      </c>
      <c r="E600" s="202" t="s">
        <v>1</v>
      </c>
      <c r="F600" s="203" t="s">
        <v>873</v>
      </c>
      <c r="G600" s="14"/>
      <c r="H600" s="204">
        <v>55.712000000000003</v>
      </c>
      <c r="I600" s="205"/>
      <c r="J600" s="14"/>
      <c r="K600" s="14"/>
      <c r="L600" s="201"/>
      <c r="M600" s="206"/>
      <c r="N600" s="207"/>
      <c r="O600" s="207"/>
      <c r="P600" s="207"/>
      <c r="Q600" s="207"/>
      <c r="R600" s="207"/>
      <c r="S600" s="207"/>
      <c r="T600" s="208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02" t="s">
        <v>175</v>
      </c>
      <c r="AU600" s="202" t="s">
        <v>82</v>
      </c>
      <c r="AV600" s="14" t="s">
        <v>82</v>
      </c>
      <c r="AW600" s="14" t="s">
        <v>30</v>
      </c>
      <c r="AX600" s="14" t="s">
        <v>74</v>
      </c>
      <c r="AY600" s="202" t="s">
        <v>166</v>
      </c>
    </row>
    <row r="601" s="13" customFormat="1">
      <c r="A601" s="13"/>
      <c r="B601" s="193"/>
      <c r="C601" s="13"/>
      <c r="D601" s="194" t="s">
        <v>175</v>
      </c>
      <c r="E601" s="195" t="s">
        <v>1</v>
      </c>
      <c r="F601" s="196" t="s">
        <v>874</v>
      </c>
      <c r="G601" s="13"/>
      <c r="H601" s="195" t="s">
        <v>1</v>
      </c>
      <c r="I601" s="197"/>
      <c r="J601" s="13"/>
      <c r="K601" s="13"/>
      <c r="L601" s="193"/>
      <c r="M601" s="198"/>
      <c r="N601" s="199"/>
      <c r="O601" s="199"/>
      <c r="P601" s="199"/>
      <c r="Q601" s="199"/>
      <c r="R601" s="199"/>
      <c r="S601" s="199"/>
      <c r="T601" s="20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95" t="s">
        <v>175</v>
      </c>
      <c r="AU601" s="195" t="s">
        <v>82</v>
      </c>
      <c r="AV601" s="13" t="s">
        <v>80</v>
      </c>
      <c r="AW601" s="13" t="s">
        <v>30</v>
      </c>
      <c r="AX601" s="13" t="s">
        <v>74</v>
      </c>
      <c r="AY601" s="195" t="s">
        <v>166</v>
      </c>
    </row>
    <row r="602" s="14" customFormat="1">
      <c r="A602" s="14"/>
      <c r="B602" s="201"/>
      <c r="C602" s="14"/>
      <c r="D602" s="194" t="s">
        <v>175</v>
      </c>
      <c r="E602" s="202" t="s">
        <v>1</v>
      </c>
      <c r="F602" s="203" t="s">
        <v>875</v>
      </c>
      <c r="G602" s="14"/>
      <c r="H602" s="204">
        <v>52.200000000000003</v>
      </c>
      <c r="I602" s="205"/>
      <c r="J602" s="14"/>
      <c r="K602" s="14"/>
      <c r="L602" s="201"/>
      <c r="M602" s="206"/>
      <c r="N602" s="207"/>
      <c r="O602" s="207"/>
      <c r="P602" s="207"/>
      <c r="Q602" s="207"/>
      <c r="R602" s="207"/>
      <c r="S602" s="207"/>
      <c r="T602" s="20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02" t="s">
        <v>175</v>
      </c>
      <c r="AU602" s="202" t="s">
        <v>82</v>
      </c>
      <c r="AV602" s="14" t="s">
        <v>82</v>
      </c>
      <c r="AW602" s="14" t="s">
        <v>30</v>
      </c>
      <c r="AX602" s="14" t="s">
        <v>74</v>
      </c>
      <c r="AY602" s="202" t="s">
        <v>166</v>
      </c>
    </row>
    <row r="603" s="15" customFormat="1">
      <c r="A603" s="15"/>
      <c r="B603" s="209"/>
      <c r="C603" s="15"/>
      <c r="D603" s="194" t="s">
        <v>175</v>
      </c>
      <c r="E603" s="210" t="s">
        <v>1</v>
      </c>
      <c r="F603" s="211" t="s">
        <v>180</v>
      </c>
      <c r="G603" s="15"/>
      <c r="H603" s="212">
        <v>107.91200000000001</v>
      </c>
      <c r="I603" s="213"/>
      <c r="J603" s="15"/>
      <c r="K603" s="15"/>
      <c r="L603" s="209"/>
      <c r="M603" s="214"/>
      <c r="N603" s="215"/>
      <c r="O603" s="215"/>
      <c r="P603" s="215"/>
      <c r="Q603" s="215"/>
      <c r="R603" s="215"/>
      <c r="S603" s="215"/>
      <c r="T603" s="216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10" t="s">
        <v>175</v>
      </c>
      <c r="AU603" s="210" t="s">
        <v>82</v>
      </c>
      <c r="AV603" s="15" t="s">
        <v>173</v>
      </c>
      <c r="AW603" s="15" t="s">
        <v>30</v>
      </c>
      <c r="AX603" s="15" t="s">
        <v>80</v>
      </c>
      <c r="AY603" s="210" t="s">
        <v>166</v>
      </c>
    </row>
    <row r="604" s="2" customFormat="1" ht="33" customHeight="1">
      <c r="A604" s="38"/>
      <c r="B604" s="179"/>
      <c r="C604" s="180" t="s">
        <v>876</v>
      </c>
      <c r="D604" s="180" t="s">
        <v>168</v>
      </c>
      <c r="E604" s="181" t="s">
        <v>877</v>
      </c>
      <c r="F604" s="182" t="s">
        <v>878</v>
      </c>
      <c r="G604" s="183" t="s">
        <v>391</v>
      </c>
      <c r="H604" s="184">
        <v>95.765000000000001</v>
      </c>
      <c r="I604" s="185"/>
      <c r="J604" s="186">
        <f>ROUND(I604*H604,2)</f>
        <v>0</v>
      </c>
      <c r="K604" s="182" t="s">
        <v>172</v>
      </c>
      <c r="L604" s="39"/>
      <c r="M604" s="187" t="s">
        <v>1</v>
      </c>
      <c r="N604" s="188" t="s">
        <v>39</v>
      </c>
      <c r="O604" s="77"/>
      <c r="P604" s="189">
        <f>O604*H604</f>
        <v>0</v>
      </c>
      <c r="Q604" s="189">
        <v>2.0000000000000002E-05</v>
      </c>
      <c r="R604" s="189">
        <f>Q604*H604</f>
        <v>0.0019153000000000002</v>
      </c>
      <c r="S604" s="189">
        <v>0</v>
      </c>
      <c r="T604" s="190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191" t="s">
        <v>173</v>
      </c>
      <c r="AT604" s="191" t="s">
        <v>168</v>
      </c>
      <c r="AU604" s="191" t="s">
        <v>82</v>
      </c>
      <c r="AY604" s="19" t="s">
        <v>166</v>
      </c>
      <c r="BE604" s="192">
        <f>IF(N604="základní",J604,0)</f>
        <v>0</v>
      </c>
      <c r="BF604" s="192">
        <f>IF(N604="snížená",J604,0)</f>
        <v>0</v>
      </c>
      <c r="BG604" s="192">
        <f>IF(N604="zákl. přenesená",J604,0)</f>
        <v>0</v>
      </c>
      <c r="BH604" s="192">
        <f>IF(N604="sníž. přenesená",J604,0)</f>
        <v>0</v>
      </c>
      <c r="BI604" s="192">
        <f>IF(N604="nulová",J604,0)</f>
        <v>0</v>
      </c>
      <c r="BJ604" s="19" t="s">
        <v>80</v>
      </c>
      <c r="BK604" s="192">
        <f>ROUND(I604*H604,2)</f>
        <v>0</v>
      </c>
      <c r="BL604" s="19" t="s">
        <v>173</v>
      </c>
      <c r="BM604" s="191" t="s">
        <v>879</v>
      </c>
    </row>
    <row r="605" s="13" customFormat="1">
      <c r="A605" s="13"/>
      <c r="B605" s="193"/>
      <c r="C605" s="13"/>
      <c r="D605" s="194" t="s">
        <v>175</v>
      </c>
      <c r="E605" s="195" t="s">
        <v>1</v>
      </c>
      <c r="F605" s="196" t="s">
        <v>778</v>
      </c>
      <c r="G605" s="13"/>
      <c r="H605" s="195" t="s">
        <v>1</v>
      </c>
      <c r="I605" s="197"/>
      <c r="J605" s="13"/>
      <c r="K605" s="13"/>
      <c r="L605" s="193"/>
      <c r="M605" s="198"/>
      <c r="N605" s="199"/>
      <c r="O605" s="199"/>
      <c r="P605" s="199"/>
      <c r="Q605" s="199"/>
      <c r="R605" s="199"/>
      <c r="S605" s="199"/>
      <c r="T605" s="20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95" t="s">
        <v>175</v>
      </c>
      <c r="AU605" s="195" t="s">
        <v>82</v>
      </c>
      <c r="AV605" s="13" t="s">
        <v>80</v>
      </c>
      <c r="AW605" s="13" t="s">
        <v>30</v>
      </c>
      <c r="AX605" s="13" t="s">
        <v>74</v>
      </c>
      <c r="AY605" s="195" t="s">
        <v>166</v>
      </c>
    </row>
    <row r="606" s="14" customFormat="1">
      <c r="A606" s="14"/>
      <c r="B606" s="201"/>
      <c r="C606" s="14"/>
      <c r="D606" s="194" t="s">
        <v>175</v>
      </c>
      <c r="E606" s="202" t="s">
        <v>1</v>
      </c>
      <c r="F606" s="203" t="s">
        <v>880</v>
      </c>
      <c r="G606" s="14"/>
      <c r="H606" s="204">
        <v>17.66</v>
      </c>
      <c r="I606" s="205"/>
      <c r="J606" s="14"/>
      <c r="K606" s="14"/>
      <c r="L606" s="201"/>
      <c r="M606" s="206"/>
      <c r="N606" s="207"/>
      <c r="O606" s="207"/>
      <c r="P606" s="207"/>
      <c r="Q606" s="207"/>
      <c r="R606" s="207"/>
      <c r="S606" s="207"/>
      <c r="T606" s="208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02" t="s">
        <v>175</v>
      </c>
      <c r="AU606" s="202" t="s">
        <v>82</v>
      </c>
      <c r="AV606" s="14" t="s">
        <v>82</v>
      </c>
      <c r="AW606" s="14" t="s">
        <v>30</v>
      </c>
      <c r="AX606" s="14" t="s">
        <v>74</v>
      </c>
      <c r="AY606" s="202" t="s">
        <v>166</v>
      </c>
    </row>
    <row r="607" s="13" customFormat="1">
      <c r="A607" s="13"/>
      <c r="B607" s="193"/>
      <c r="C607" s="13"/>
      <c r="D607" s="194" t="s">
        <v>175</v>
      </c>
      <c r="E607" s="195" t="s">
        <v>1</v>
      </c>
      <c r="F607" s="196" t="s">
        <v>780</v>
      </c>
      <c r="G607" s="13"/>
      <c r="H607" s="195" t="s">
        <v>1</v>
      </c>
      <c r="I607" s="197"/>
      <c r="J607" s="13"/>
      <c r="K607" s="13"/>
      <c r="L607" s="193"/>
      <c r="M607" s="198"/>
      <c r="N607" s="199"/>
      <c r="O607" s="199"/>
      <c r="P607" s="199"/>
      <c r="Q607" s="199"/>
      <c r="R607" s="199"/>
      <c r="S607" s="199"/>
      <c r="T607" s="20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95" t="s">
        <v>175</v>
      </c>
      <c r="AU607" s="195" t="s">
        <v>82</v>
      </c>
      <c r="AV607" s="13" t="s">
        <v>80</v>
      </c>
      <c r="AW607" s="13" t="s">
        <v>30</v>
      </c>
      <c r="AX607" s="13" t="s">
        <v>74</v>
      </c>
      <c r="AY607" s="195" t="s">
        <v>166</v>
      </c>
    </row>
    <row r="608" s="14" customFormat="1">
      <c r="A608" s="14"/>
      <c r="B608" s="201"/>
      <c r="C608" s="14"/>
      <c r="D608" s="194" t="s">
        <v>175</v>
      </c>
      <c r="E608" s="202" t="s">
        <v>1</v>
      </c>
      <c r="F608" s="203" t="s">
        <v>881</v>
      </c>
      <c r="G608" s="14"/>
      <c r="H608" s="204">
        <v>8.8000000000000007</v>
      </c>
      <c r="I608" s="205"/>
      <c r="J608" s="14"/>
      <c r="K608" s="14"/>
      <c r="L608" s="201"/>
      <c r="M608" s="206"/>
      <c r="N608" s="207"/>
      <c r="O608" s="207"/>
      <c r="P608" s="207"/>
      <c r="Q608" s="207"/>
      <c r="R608" s="207"/>
      <c r="S608" s="207"/>
      <c r="T608" s="208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02" t="s">
        <v>175</v>
      </c>
      <c r="AU608" s="202" t="s">
        <v>82</v>
      </c>
      <c r="AV608" s="14" t="s">
        <v>82</v>
      </c>
      <c r="AW608" s="14" t="s">
        <v>30</v>
      </c>
      <c r="AX608" s="14" t="s">
        <v>74</v>
      </c>
      <c r="AY608" s="202" t="s">
        <v>166</v>
      </c>
    </row>
    <row r="609" s="13" customFormat="1">
      <c r="A609" s="13"/>
      <c r="B609" s="193"/>
      <c r="C609" s="13"/>
      <c r="D609" s="194" t="s">
        <v>175</v>
      </c>
      <c r="E609" s="195" t="s">
        <v>1</v>
      </c>
      <c r="F609" s="196" t="s">
        <v>782</v>
      </c>
      <c r="G609" s="13"/>
      <c r="H609" s="195" t="s">
        <v>1</v>
      </c>
      <c r="I609" s="197"/>
      <c r="J609" s="13"/>
      <c r="K609" s="13"/>
      <c r="L609" s="193"/>
      <c r="M609" s="198"/>
      <c r="N609" s="199"/>
      <c r="O609" s="199"/>
      <c r="P609" s="199"/>
      <c r="Q609" s="199"/>
      <c r="R609" s="199"/>
      <c r="S609" s="199"/>
      <c r="T609" s="20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95" t="s">
        <v>175</v>
      </c>
      <c r="AU609" s="195" t="s">
        <v>82</v>
      </c>
      <c r="AV609" s="13" t="s">
        <v>80</v>
      </c>
      <c r="AW609" s="13" t="s">
        <v>30</v>
      </c>
      <c r="AX609" s="13" t="s">
        <v>74</v>
      </c>
      <c r="AY609" s="195" t="s">
        <v>166</v>
      </c>
    </row>
    <row r="610" s="14" customFormat="1">
      <c r="A610" s="14"/>
      <c r="B610" s="201"/>
      <c r="C610" s="14"/>
      <c r="D610" s="194" t="s">
        <v>175</v>
      </c>
      <c r="E610" s="202" t="s">
        <v>1</v>
      </c>
      <c r="F610" s="203" t="s">
        <v>882</v>
      </c>
      <c r="G610" s="14"/>
      <c r="H610" s="204">
        <v>21.265000000000001</v>
      </c>
      <c r="I610" s="205"/>
      <c r="J610" s="14"/>
      <c r="K610" s="14"/>
      <c r="L610" s="201"/>
      <c r="M610" s="206"/>
      <c r="N610" s="207"/>
      <c r="O610" s="207"/>
      <c r="P610" s="207"/>
      <c r="Q610" s="207"/>
      <c r="R610" s="207"/>
      <c r="S610" s="207"/>
      <c r="T610" s="208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02" t="s">
        <v>175</v>
      </c>
      <c r="AU610" s="202" t="s">
        <v>82</v>
      </c>
      <c r="AV610" s="14" t="s">
        <v>82</v>
      </c>
      <c r="AW610" s="14" t="s">
        <v>30</v>
      </c>
      <c r="AX610" s="14" t="s">
        <v>74</v>
      </c>
      <c r="AY610" s="202" t="s">
        <v>166</v>
      </c>
    </row>
    <row r="611" s="13" customFormat="1">
      <c r="A611" s="13"/>
      <c r="B611" s="193"/>
      <c r="C611" s="13"/>
      <c r="D611" s="194" t="s">
        <v>175</v>
      </c>
      <c r="E611" s="195" t="s">
        <v>1</v>
      </c>
      <c r="F611" s="196" t="s">
        <v>784</v>
      </c>
      <c r="G611" s="13"/>
      <c r="H611" s="195" t="s">
        <v>1</v>
      </c>
      <c r="I611" s="197"/>
      <c r="J611" s="13"/>
      <c r="K611" s="13"/>
      <c r="L611" s="193"/>
      <c r="M611" s="198"/>
      <c r="N611" s="199"/>
      <c r="O611" s="199"/>
      <c r="P611" s="199"/>
      <c r="Q611" s="199"/>
      <c r="R611" s="199"/>
      <c r="S611" s="199"/>
      <c r="T611" s="20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5" t="s">
        <v>175</v>
      </c>
      <c r="AU611" s="195" t="s">
        <v>82</v>
      </c>
      <c r="AV611" s="13" t="s">
        <v>80</v>
      </c>
      <c r="AW611" s="13" t="s">
        <v>30</v>
      </c>
      <c r="AX611" s="13" t="s">
        <v>74</v>
      </c>
      <c r="AY611" s="195" t="s">
        <v>166</v>
      </c>
    </row>
    <row r="612" s="14" customFormat="1">
      <c r="A612" s="14"/>
      <c r="B612" s="201"/>
      <c r="C612" s="14"/>
      <c r="D612" s="194" t="s">
        <v>175</v>
      </c>
      <c r="E612" s="202" t="s">
        <v>1</v>
      </c>
      <c r="F612" s="203" t="s">
        <v>883</v>
      </c>
      <c r="G612" s="14"/>
      <c r="H612" s="204">
        <v>8.8399999999999999</v>
      </c>
      <c r="I612" s="205"/>
      <c r="J612" s="14"/>
      <c r="K612" s="14"/>
      <c r="L612" s="201"/>
      <c r="M612" s="206"/>
      <c r="N612" s="207"/>
      <c r="O612" s="207"/>
      <c r="P612" s="207"/>
      <c r="Q612" s="207"/>
      <c r="R612" s="207"/>
      <c r="S612" s="207"/>
      <c r="T612" s="208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02" t="s">
        <v>175</v>
      </c>
      <c r="AU612" s="202" t="s">
        <v>82</v>
      </c>
      <c r="AV612" s="14" t="s">
        <v>82</v>
      </c>
      <c r="AW612" s="14" t="s">
        <v>30</v>
      </c>
      <c r="AX612" s="14" t="s">
        <v>74</v>
      </c>
      <c r="AY612" s="202" t="s">
        <v>166</v>
      </c>
    </row>
    <row r="613" s="13" customFormat="1">
      <c r="A613" s="13"/>
      <c r="B613" s="193"/>
      <c r="C613" s="13"/>
      <c r="D613" s="194" t="s">
        <v>175</v>
      </c>
      <c r="E613" s="195" t="s">
        <v>1</v>
      </c>
      <c r="F613" s="196" t="s">
        <v>786</v>
      </c>
      <c r="G613" s="13"/>
      <c r="H613" s="195" t="s">
        <v>1</v>
      </c>
      <c r="I613" s="197"/>
      <c r="J613" s="13"/>
      <c r="K613" s="13"/>
      <c r="L613" s="193"/>
      <c r="M613" s="198"/>
      <c r="N613" s="199"/>
      <c r="O613" s="199"/>
      <c r="P613" s="199"/>
      <c r="Q613" s="199"/>
      <c r="R613" s="199"/>
      <c r="S613" s="199"/>
      <c r="T613" s="20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95" t="s">
        <v>175</v>
      </c>
      <c r="AU613" s="195" t="s">
        <v>82</v>
      </c>
      <c r="AV613" s="13" t="s">
        <v>80</v>
      </c>
      <c r="AW613" s="13" t="s">
        <v>30</v>
      </c>
      <c r="AX613" s="13" t="s">
        <v>74</v>
      </c>
      <c r="AY613" s="195" t="s">
        <v>166</v>
      </c>
    </row>
    <row r="614" s="14" customFormat="1">
      <c r="A614" s="14"/>
      <c r="B614" s="201"/>
      <c r="C614" s="14"/>
      <c r="D614" s="194" t="s">
        <v>175</v>
      </c>
      <c r="E614" s="202" t="s">
        <v>1</v>
      </c>
      <c r="F614" s="203" t="s">
        <v>884</v>
      </c>
      <c r="G614" s="14"/>
      <c r="H614" s="204">
        <v>8.0399999999999991</v>
      </c>
      <c r="I614" s="205"/>
      <c r="J614" s="14"/>
      <c r="K614" s="14"/>
      <c r="L614" s="201"/>
      <c r="M614" s="206"/>
      <c r="N614" s="207"/>
      <c r="O614" s="207"/>
      <c r="P614" s="207"/>
      <c r="Q614" s="207"/>
      <c r="R614" s="207"/>
      <c r="S614" s="207"/>
      <c r="T614" s="208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02" t="s">
        <v>175</v>
      </c>
      <c r="AU614" s="202" t="s">
        <v>82</v>
      </c>
      <c r="AV614" s="14" t="s">
        <v>82</v>
      </c>
      <c r="AW614" s="14" t="s">
        <v>30</v>
      </c>
      <c r="AX614" s="14" t="s">
        <v>74</v>
      </c>
      <c r="AY614" s="202" t="s">
        <v>166</v>
      </c>
    </row>
    <row r="615" s="13" customFormat="1">
      <c r="A615" s="13"/>
      <c r="B615" s="193"/>
      <c r="C615" s="13"/>
      <c r="D615" s="194" t="s">
        <v>175</v>
      </c>
      <c r="E615" s="195" t="s">
        <v>1</v>
      </c>
      <c r="F615" s="196" t="s">
        <v>788</v>
      </c>
      <c r="G615" s="13"/>
      <c r="H615" s="195" t="s">
        <v>1</v>
      </c>
      <c r="I615" s="197"/>
      <c r="J615" s="13"/>
      <c r="K615" s="13"/>
      <c r="L615" s="193"/>
      <c r="M615" s="198"/>
      <c r="N615" s="199"/>
      <c r="O615" s="199"/>
      <c r="P615" s="199"/>
      <c r="Q615" s="199"/>
      <c r="R615" s="199"/>
      <c r="S615" s="199"/>
      <c r="T615" s="20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95" t="s">
        <v>175</v>
      </c>
      <c r="AU615" s="195" t="s">
        <v>82</v>
      </c>
      <c r="AV615" s="13" t="s">
        <v>80</v>
      </c>
      <c r="AW615" s="13" t="s">
        <v>30</v>
      </c>
      <c r="AX615" s="13" t="s">
        <v>74</v>
      </c>
      <c r="AY615" s="195" t="s">
        <v>166</v>
      </c>
    </row>
    <row r="616" s="14" customFormat="1">
      <c r="A616" s="14"/>
      <c r="B616" s="201"/>
      <c r="C616" s="14"/>
      <c r="D616" s="194" t="s">
        <v>175</v>
      </c>
      <c r="E616" s="202" t="s">
        <v>1</v>
      </c>
      <c r="F616" s="203" t="s">
        <v>885</v>
      </c>
      <c r="G616" s="14"/>
      <c r="H616" s="204">
        <v>17.399999999999999</v>
      </c>
      <c r="I616" s="205"/>
      <c r="J616" s="14"/>
      <c r="K616" s="14"/>
      <c r="L616" s="201"/>
      <c r="M616" s="206"/>
      <c r="N616" s="207"/>
      <c r="O616" s="207"/>
      <c r="P616" s="207"/>
      <c r="Q616" s="207"/>
      <c r="R616" s="207"/>
      <c r="S616" s="207"/>
      <c r="T616" s="208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02" t="s">
        <v>175</v>
      </c>
      <c r="AU616" s="202" t="s">
        <v>82</v>
      </c>
      <c r="AV616" s="14" t="s">
        <v>82</v>
      </c>
      <c r="AW616" s="14" t="s">
        <v>30</v>
      </c>
      <c r="AX616" s="14" t="s">
        <v>74</v>
      </c>
      <c r="AY616" s="202" t="s">
        <v>166</v>
      </c>
    </row>
    <row r="617" s="13" customFormat="1">
      <c r="A617" s="13"/>
      <c r="B617" s="193"/>
      <c r="C617" s="13"/>
      <c r="D617" s="194" t="s">
        <v>175</v>
      </c>
      <c r="E617" s="195" t="s">
        <v>1</v>
      </c>
      <c r="F617" s="196" t="s">
        <v>790</v>
      </c>
      <c r="G617" s="13"/>
      <c r="H617" s="195" t="s">
        <v>1</v>
      </c>
      <c r="I617" s="197"/>
      <c r="J617" s="13"/>
      <c r="K617" s="13"/>
      <c r="L617" s="193"/>
      <c r="M617" s="198"/>
      <c r="N617" s="199"/>
      <c r="O617" s="199"/>
      <c r="P617" s="199"/>
      <c r="Q617" s="199"/>
      <c r="R617" s="199"/>
      <c r="S617" s="199"/>
      <c r="T617" s="20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195" t="s">
        <v>175</v>
      </c>
      <c r="AU617" s="195" t="s">
        <v>82</v>
      </c>
      <c r="AV617" s="13" t="s">
        <v>80</v>
      </c>
      <c r="AW617" s="13" t="s">
        <v>30</v>
      </c>
      <c r="AX617" s="13" t="s">
        <v>74</v>
      </c>
      <c r="AY617" s="195" t="s">
        <v>166</v>
      </c>
    </row>
    <row r="618" s="14" customFormat="1">
      <c r="A618" s="14"/>
      <c r="B618" s="201"/>
      <c r="C618" s="14"/>
      <c r="D618" s="194" t="s">
        <v>175</v>
      </c>
      <c r="E618" s="202" t="s">
        <v>1</v>
      </c>
      <c r="F618" s="203" t="s">
        <v>886</v>
      </c>
      <c r="G618" s="14"/>
      <c r="H618" s="204">
        <v>13.76</v>
      </c>
      <c r="I618" s="205"/>
      <c r="J618" s="14"/>
      <c r="K618" s="14"/>
      <c r="L618" s="201"/>
      <c r="M618" s="206"/>
      <c r="N618" s="207"/>
      <c r="O618" s="207"/>
      <c r="P618" s="207"/>
      <c r="Q618" s="207"/>
      <c r="R618" s="207"/>
      <c r="S618" s="207"/>
      <c r="T618" s="208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02" t="s">
        <v>175</v>
      </c>
      <c r="AU618" s="202" t="s">
        <v>82</v>
      </c>
      <c r="AV618" s="14" t="s">
        <v>82</v>
      </c>
      <c r="AW618" s="14" t="s">
        <v>30</v>
      </c>
      <c r="AX618" s="14" t="s">
        <v>74</v>
      </c>
      <c r="AY618" s="202" t="s">
        <v>166</v>
      </c>
    </row>
    <row r="619" s="15" customFormat="1">
      <c r="A619" s="15"/>
      <c r="B619" s="209"/>
      <c r="C619" s="15"/>
      <c r="D619" s="194" t="s">
        <v>175</v>
      </c>
      <c r="E619" s="210" t="s">
        <v>1</v>
      </c>
      <c r="F619" s="211" t="s">
        <v>180</v>
      </c>
      <c r="G619" s="15"/>
      <c r="H619" s="212">
        <v>95.765000000000001</v>
      </c>
      <c r="I619" s="213"/>
      <c r="J619" s="15"/>
      <c r="K619" s="15"/>
      <c r="L619" s="209"/>
      <c r="M619" s="214"/>
      <c r="N619" s="215"/>
      <c r="O619" s="215"/>
      <c r="P619" s="215"/>
      <c r="Q619" s="215"/>
      <c r="R619" s="215"/>
      <c r="S619" s="215"/>
      <c r="T619" s="216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10" t="s">
        <v>175</v>
      </c>
      <c r="AU619" s="210" t="s">
        <v>82</v>
      </c>
      <c r="AV619" s="15" t="s">
        <v>173</v>
      </c>
      <c r="AW619" s="15" t="s">
        <v>30</v>
      </c>
      <c r="AX619" s="15" t="s">
        <v>80</v>
      </c>
      <c r="AY619" s="210" t="s">
        <v>166</v>
      </c>
    </row>
    <row r="620" s="12" customFormat="1" ht="22.8" customHeight="1">
      <c r="A620" s="12"/>
      <c r="B620" s="166"/>
      <c r="C620" s="12"/>
      <c r="D620" s="167" t="s">
        <v>73</v>
      </c>
      <c r="E620" s="177" t="s">
        <v>226</v>
      </c>
      <c r="F620" s="177" t="s">
        <v>887</v>
      </c>
      <c r="G620" s="12"/>
      <c r="H620" s="12"/>
      <c r="I620" s="169"/>
      <c r="J620" s="178">
        <f>BK620</f>
        <v>0</v>
      </c>
      <c r="K620" s="12"/>
      <c r="L620" s="166"/>
      <c r="M620" s="171"/>
      <c r="N620" s="172"/>
      <c r="O620" s="172"/>
      <c r="P620" s="173">
        <f>SUM(P621:P646)</f>
        <v>0</v>
      </c>
      <c r="Q620" s="172"/>
      <c r="R620" s="173">
        <f>SUM(R621:R646)</f>
        <v>3.1084380000000005</v>
      </c>
      <c r="S620" s="172"/>
      <c r="T620" s="174">
        <f>SUM(T621:T646)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167" t="s">
        <v>80</v>
      </c>
      <c r="AT620" s="175" t="s">
        <v>73</v>
      </c>
      <c r="AU620" s="175" t="s">
        <v>80</v>
      </c>
      <c r="AY620" s="167" t="s">
        <v>166</v>
      </c>
      <c r="BK620" s="176">
        <f>SUM(BK621:BK646)</f>
        <v>0</v>
      </c>
    </row>
    <row r="621" s="2" customFormat="1" ht="24.15" customHeight="1">
      <c r="A621" s="38"/>
      <c r="B621" s="179"/>
      <c r="C621" s="180" t="s">
        <v>888</v>
      </c>
      <c r="D621" s="180" t="s">
        <v>168</v>
      </c>
      <c r="E621" s="181" t="s">
        <v>889</v>
      </c>
      <c r="F621" s="182" t="s">
        <v>890</v>
      </c>
      <c r="G621" s="183" t="s">
        <v>391</v>
      </c>
      <c r="H621" s="184">
        <v>8.5999999999999996</v>
      </c>
      <c r="I621" s="185"/>
      <c r="J621" s="186">
        <f>ROUND(I621*H621,2)</f>
        <v>0</v>
      </c>
      <c r="K621" s="182" t="s">
        <v>172</v>
      </c>
      <c r="L621" s="39"/>
      <c r="M621" s="187" t="s">
        <v>1</v>
      </c>
      <c r="N621" s="188" t="s">
        <v>39</v>
      </c>
      <c r="O621" s="77"/>
      <c r="P621" s="189">
        <f>O621*H621</f>
        <v>0</v>
      </c>
      <c r="Q621" s="189">
        <v>0.29221000000000003</v>
      </c>
      <c r="R621" s="189">
        <f>Q621*H621</f>
        <v>2.5130060000000003</v>
      </c>
      <c r="S621" s="189">
        <v>0</v>
      </c>
      <c r="T621" s="190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191" t="s">
        <v>173</v>
      </c>
      <c r="AT621" s="191" t="s">
        <v>168</v>
      </c>
      <c r="AU621" s="191" t="s">
        <v>82</v>
      </c>
      <c r="AY621" s="19" t="s">
        <v>166</v>
      </c>
      <c r="BE621" s="192">
        <f>IF(N621="základní",J621,0)</f>
        <v>0</v>
      </c>
      <c r="BF621" s="192">
        <f>IF(N621="snížená",J621,0)</f>
        <v>0</v>
      </c>
      <c r="BG621" s="192">
        <f>IF(N621="zákl. přenesená",J621,0)</f>
        <v>0</v>
      </c>
      <c r="BH621" s="192">
        <f>IF(N621="sníž. přenesená",J621,0)</f>
        <v>0</v>
      </c>
      <c r="BI621" s="192">
        <f>IF(N621="nulová",J621,0)</f>
        <v>0</v>
      </c>
      <c r="BJ621" s="19" t="s">
        <v>80</v>
      </c>
      <c r="BK621" s="192">
        <f>ROUND(I621*H621,2)</f>
        <v>0</v>
      </c>
      <c r="BL621" s="19" t="s">
        <v>173</v>
      </c>
      <c r="BM621" s="191" t="s">
        <v>891</v>
      </c>
    </row>
    <row r="622" s="13" customFormat="1">
      <c r="A622" s="13"/>
      <c r="B622" s="193"/>
      <c r="C622" s="13"/>
      <c r="D622" s="194" t="s">
        <v>175</v>
      </c>
      <c r="E622" s="195" t="s">
        <v>1</v>
      </c>
      <c r="F622" s="196" t="s">
        <v>892</v>
      </c>
      <c r="G622" s="13"/>
      <c r="H622" s="195" t="s">
        <v>1</v>
      </c>
      <c r="I622" s="197"/>
      <c r="J622" s="13"/>
      <c r="K622" s="13"/>
      <c r="L622" s="193"/>
      <c r="M622" s="198"/>
      <c r="N622" s="199"/>
      <c r="O622" s="199"/>
      <c r="P622" s="199"/>
      <c r="Q622" s="199"/>
      <c r="R622" s="199"/>
      <c r="S622" s="199"/>
      <c r="T622" s="20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95" t="s">
        <v>175</v>
      </c>
      <c r="AU622" s="195" t="s">
        <v>82</v>
      </c>
      <c r="AV622" s="13" t="s">
        <v>80</v>
      </c>
      <c r="AW622" s="13" t="s">
        <v>30</v>
      </c>
      <c r="AX622" s="13" t="s">
        <v>74</v>
      </c>
      <c r="AY622" s="195" t="s">
        <v>166</v>
      </c>
    </row>
    <row r="623" s="14" customFormat="1">
      <c r="A623" s="14"/>
      <c r="B623" s="201"/>
      <c r="C623" s="14"/>
      <c r="D623" s="194" t="s">
        <v>175</v>
      </c>
      <c r="E623" s="202" t="s">
        <v>1</v>
      </c>
      <c r="F623" s="203" t="s">
        <v>893</v>
      </c>
      <c r="G623" s="14"/>
      <c r="H623" s="204">
        <v>8.5999999999999996</v>
      </c>
      <c r="I623" s="205"/>
      <c r="J623" s="14"/>
      <c r="K623" s="14"/>
      <c r="L623" s="201"/>
      <c r="M623" s="206"/>
      <c r="N623" s="207"/>
      <c r="O623" s="207"/>
      <c r="P623" s="207"/>
      <c r="Q623" s="207"/>
      <c r="R623" s="207"/>
      <c r="S623" s="207"/>
      <c r="T623" s="208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02" t="s">
        <v>175</v>
      </c>
      <c r="AU623" s="202" t="s">
        <v>82</v>
      </c>
      <c r="AV623" s="14" t="s">
        <v>82</v>
      </c>
      <c r="AW623" s="14" t="s">
        <v>30</v>
      </c>
      <c r="AX623" s="14" t="s">
        <v>80</v>
      </c>
      <c r="AY623" s="202" t="s">
        <v>166</v>
      </c>
    </row>
    <row r="624" s="2" customFormat="1" ht="24.15" customHeight="1">
      <c r="A624" s="38"/>
      <c r="B624" s="179"/>
      <c r="C624" s="217" t="s">
        <v>894</v>
      </c>
      <c r="D624" s="217" t="s">
        <v>259</v>
      </c>
      <c r="E624" s="218" t="s">
        <v>895</v>
      </c>
      <c r="F624" s="219" t="s">
        <v>896</v>
      </c>
      <c r="G624" s="220" t="s">
        <v>391</v>
      </c>
      <c r="H624" s="221">
        <v>9.0299999999999994</v>
      </c>
      <c r="I624" s="222"/>
      <c r="J624" s="223">
        <f>ROUND(I624*H624,2)</f>
        <v>0</v>
      </c>
      <c r="K624" s="219" t="s">
        <v>1</v>
      </c>
      <c r="L624" s="224"/>
      <c r="M624" s="225" t="s">
        <v>1</v>
      </c>
      <c r="N624" s="226" t="s">
        <v>39</v>
      </c>
      <c r="O624" s="77"/>
      <c r="P624" s="189">
        <f>O624*H624</f>
        <v>0</v>
      </c>
      <c r="Q624" s="189">
        <v>0.033000000000000002</v>
      </c>
      <c r="R624" s="189">
        <f>Q624*H624</f>
        <v>0.29798999999999998</v>
      </c>
      <c r="S624" s="189">
        <v>0</v>
      </c>
      <c r="T624" s="190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191" t="s">
        <v>220</v>
      </c>
      <c r="AT624" s="191" t="s">
        <v>259</v>
      </c>
      <c r="AU624" s="191" t="s">
        <v>82</v>
      </c>
      <c r="AY624" s="19" t="s">
        <v>166</v>
      </c>
      <c r="BE624" s="192">
        <f>IF(N624="základní",J624,0)</f>
        <v>0</v>
      </c>
      <c r="BF624" s="192">
        <f>IF(N624="snížená",J624,0)</f>
        <v>0</v>
      </c>
      <c r="BG624" s="192">
        <f>IF(N624="zákl. přenesená",J624,0)</f>
        <v>0</v>
      </c>
      <c r="BH624" s="192">
        <f>IF(N624="sníž. přenesená",J624,0)</f>
        <v>0</v>
      </c>
      <c r="BI624" s="192">
        <f>IF(N624="nulová",J624,0)</f>
        <v>0</v>
      </c>
      <c r="BJ624" s="19" t="s">
        <v>80</v>
      </c>
      <c r="BK624" s="192">
        <f>ROUND(I624*H624,2)</f>
        <v>0</v>
      </c>
      <c r="BL624" s="19" t="s">
        <v>173</v>
      </c>
      <c r="BM624" s="191" t="s">
        <v>897</v>
      </c>
    </row>
    <row r="625" s="14" customFormat="1">
      <c r="A625" s="14"/>
      <c r="B625" s="201"/>
      <c r="C625" s="14"/>
      <c r="D625" s="194" t="s">
        <v>175</v>
      </c>
      <c r="E625" s="202" t="s">
        <v>1</v>
      </c>
      <c r="F625" s="203" t="s">
        <v>898</v>
      </c>
      <c r="G625" s="14"/>
      <c r="H625" s="204">
        <v>9.0299999999999994</v>
      </c>
      <c r="I625" s="205"/>
      <c r="J625" s="14"/>
      <c r="K625" s="14"/>
      <c r="L625" s="201"/>
      <c r="M625" s="206"/>
      <c r="N625" s="207"/>
      <c r="O625" s="207"/>
      <c r="P625" s="207"/>
      <c r="Q625" s="207"/>
      <c r="R625" s="207"/>
      <c r="S625" s="207"/>
      <c r="T625" s="208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02" t="s">
        <v>175</v>
      </c>
      <c r="AU625" s="202" t="s">
        <v>82</v>
      </c>
      <c r="AV625" s="14" t="s">
        <v>82</v>
      </c>
      <c r="AW625" s="14" t="s">
        <v>30</v>
      </c>
      <c r="AX625" s="14" t="s">
        <v>80</v>
      </c>
      <c r="AY625" s="202" t="s">
        <v>166</v>
      </c>
    </row>
    <row r="626" s="2" customFormat="1" ht="33" customHeight="1">
      <c r="A626" s="38"/>
      <c r="B626" s="179"/>
      <c r="C626" s="180" t="s">
        <v>899</v>
      </c>
      <c r="D626" s="180" t="s">
        <v>168</v>
      </c>
      <c r="E626" s="181" t="s">
        <v>900</v>
      </c>
      <c r="F626" s="182" t="s">
        <v>901</v>
      </c>
      <c r="G626" s="183" t="s">
        <v>282</v>
      </c>
      <c r="H626" s="184">
        <v>1</v>
      </c>
      <c r="I626" s="185"/>
      <c r="J626" s="186">
        <f>ROUND(I626*H626,2)</f>
        <v>0</v>
      </c>
      <c r="K626" s="182" t="s">
        <v>172</v>
      </c>
      <c r="L626" s="39"/>
      <c r="M626" s="187" t="s">
        <v>1</v>
      </c>
      <c r="N626" s="188" t="s">
        <v>39</v>
      </c>
      <c r="O626" s="77"/>
      <c r="P626" s="189">
        <f>O626*H626</f>
        <v>0</v>
      </c>
      <c r="Q626" s="189">
        <v>0.27205000000000001</v>
      </c>
      <c r="R626" s="189">
        <f>Q626*H626</f>
        <v>0.27205000000000001</v>
      </c>
      <c r="S626" s="189">
        <v>0</v>
      </c>
      <c r="T626" s="190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191" t="s">
        <v>173</v>
      </c>
      <c r="AT626" s="191" t="s">
        <v>168</v>
      </c>
      <c r="AU626" s="191" t="s">
        <v>82</v>
      </c>
      <c r="AY626" s="19" t="s">
        <v>166</v>
      </c>
      <c r="BE626" s="192">
        <f>IF(N626="základní",J626,0)</f>
        <v>0</v>
      </c>
      <c r="BF626" s="192">
        <f>IF(N626="snížená",J626,0)</f>
        <v>0</v>
      </c>
      <c r="BG626" s="192">
        <f>IF(N626="zákl. přenesená",J626,0)</f>
        <v>0</v>
      </c>
      <c r="BH626" s="192">
        <f>IF(N626="sníž. přenesená",J626,0)</f>
        <v>0</v>
      </c>
      <c r="BI626" s="192">
        <f>IF(N626="nulová",J626,0)</f>
        <v>0</v>
      </c>
      <c r="BJ626" s="19" t="s">
        <v>80</v>
      </c>
      <c r="BK626" s="192">
        <f>ROUND(I626*H626,2)</f>
        <v>0</v>
      </c>
      <c r="BL626" s="19" t="s">
        <v>173</v>
      </c>
      <c r="BM626" s="191" t="s">
        <v>902</v>
      </c>
    </row>
    <row r="627" s="13" customFormat="1">
      <c r="A627" s="13"/>
      <c r="B627" s="193"/>
      <c r="C627" s="13"/>
      <c r="D627" s="194" t="s">
        <v>175</v>
      </c>
      <c r="E627" s="195" t="s">
        <v>1</v>
      </c>
      <c r="F627" s="196" t="s">
        <v>892</v>
      </c>
      <c r="G627" s="13"/>
      <c r="H627" s="195" t="s">
        <v>1</v>
      </c>
      <c r="I627" s="197"/>
      <c r="J627" s="13"/>
      <c r="K627" s="13"/>
      <c r="L627" s="193"/>
      <c r="M627" s="198"/>
      <c r="N627" s="199"/>
      <c r="O627" s="199"/>
      <c r="P627" s="199"/>
      <c r="Q627" s="199"/>
      <c r="R627" s="199"/>
      <c r="S627" s="199"/>
      <c r="T627" s="20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95" t="s">
        <v>175</v>
      </c>
      <c r="AU627" s="195" t="s">
        <v>82</v>
      </c>
      <c r="AV627" s="13" t="s">
        <v>80</v>
      </c>
      <c r="AW627" s="13" t="s">
        <v>30</v>
      </c>
      <c r="AX627" s="13" t="s">
        <v>74</v>
      </c>
      <c r="AY627" s="195" t="s">
        <v>166</v>
      </c>
    </row>
    <row r="628" s="14" customFormat="1">
      <c r="A628" s="14"/>
      <c r="B628" s="201"/>
      <c r="C628" s="14"/>
      <c r="D628" s="194" t="s">
        <v>175</v>
      </c>
      <c r="E628" s="202" t="s">
        <v>1</v>
      </c>
      <c r="F628" s="203" t="s">
        <v>80</v>
      </c>
      <c r="G628" s="14"/>
      <c r="H628" s="204">
        <v>1</v>
      </c>
      <c r="I628" s="205"/>
      <c r="J628" s="14"/>
      <c r="K628" s="14"/>
      <c r="L628" s="201"/>
      <c r="M628" s="206"/>
      <c r="N628" s="207"/>
      <c r="O628" s="207"/>
      <c r="P628" s="207"/>
      <c r="Q628" s="207"/>
      <c r="R628" s="207"/>
      <c r="S628" s="207"/>
      <c r="T628" s="208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02" t="s">
        <v>175</v>
      </c>
      <c r="AU628" s="202" t="s">
        <v>82</v>
      </c>
      <c r="AV628" s="14" t="s">
        <v>82</v>
      </c>
      <c r="AW628" s="14" t="s">
        <v>30</v>
      </c>
      <c r="AX628" s="14" t="s">
        <v>80</v>
      </c>
      <c r="AY628" s="202" t="s">
        <v>166</v>
      </c>
    </row>
    <row r="629" s="2" customFormat="1" ht="37.8" customHeight="1">
      <c r="A629" s="38"/>
      <c r="B629" s="179"/>
      <c r="C629" s="217" t="s">
        <v>903</v>
      </c>
      <c r="D629" s="217" t="s">
        <v>259</v>
      </c>
      <c r="E629" s="218" t="s">
        <v>904</v>
      </c>
      <c r="F629" s="219" t="s">
        <v>905</v>
      </c>
      <c r="G629" s="220" t="s">
        <v>282</v>
      </c>
      <c r="H629" s="221">
        <v>1</v>
      </c>
      <c r="I629" s="222"/>
      <c r="J629" s="223">
        <f>ROUND(I629*H629,2)</f>
        <v>0</v>
      </c>
      <c r="K629" s="219" t="s">
        <v>1</v>
      </c>
      <c r="L629" s="224"/>
      <c r="M629" s="225" t="s">
        <v>1</v>
      </c>
      <c r="N629" s="226" t="s">
        <v>39</v>
      </c>
      <c r="O629" s="77"/>
      <c r="P629" s="189">
        <f>O629*H629</f>
        <v>0</v>
      </c>
      <c r="Q629" s="189">
        <v>0.021999999999999999</v>
      </c>
      <c r="R629" s="189">
        <f>Q629*H629</f>
        <v>0.021999999999999999</v>
      </c>
      <c r="S629" s="189">
        <v>0</v>
      </c>
      <c r="T629" s="190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191" t="s">
        <v>220</v>
      </c>
      <c r="AT629" s="191" t="s">
        <v>259</v>
      </c>
      <c r="AU629" s="191" t="s">
        <v>82</v>
      </c>
      <c r="AY629" s="19" t="s">
        <v>166</v>
      </c>
      <c r="BE629" s="192">
        <f>IF(N629="základní",J629,0)</f>
        <v>0</v>
      </c>
      <c r="BF629" s="192">
        <f>IF(N629="snížená",J629,0)</f>
        <v>0</v>
      </c>
      <c r="BG629" s="192">
        <f>IF(N629="zákl. přenesená",J629,0)</f>
        <v>0</v>
      </c>
      <c r="BH629" s="192">
        <f>IF(N629="sníž. přenesená",J629,0)</f>
        <v>0</v>
      </c>
      <c r="BI629" s="192">
        <f>IF(N629="nulová",J629,0)</f>
        <v>0</v>
      </c>
      <c r="BJ629" s="19" t="s">
        <v>80</v>
      </c>
      <c r="BK629" s="192">
        <f>ROUND(I629*H629,2)</f>
        <v>0</v>
      </c>
      <c r="BL629" s="19" t="s">
        <v>173</v>
      </c>
      <c r="BM629" s="191" t="s">
        <v>906</v>
      </c>
    </row>
    <row r="630" s="2" customFormat="1" ht="33" customHeight="1">
      <c r="A630" s="38"/>
      <c r="B630" s="179"/>
      <c r="C630" s="180" t="s">
        <v>907</v>
      </c>
      <c r="D630" s="180" t="s">
        <v>168</v>
      </c>
      <c r="E630" s="181" t="s">
        <v>908</v>
      </c>
      <c r="F630" s="182" t="s">
        <v>909</v>
      </c>
      <c r="G630" s="183" t="s">
        <v>171</v>
      </c>
      <c r="H630" s="184">
        <v>131.756</v>
      </c>
      <c r="I630" s="185"/>
      <c r="J630" s="186">
        <f>ROUND(I630*H630,2)</f>
        <v>0</v>
      </c>
      <c r="K630" s="182" t="s">
        <v>172</v>
      </c>
      <c r="L630" s="39"/>
      <c r="M630" s="187" t="s">
        <v>1</v>
      </c>
      <c r="N630" s="188" t="s">
        <v>39</v>
      </c>
      <c r="O630" s="77"/>
      <c r="P630" s="189">
        <f>O630*H630</f>
        <v>0</v>
      </c>
      <c r="Q630" s="189">
        <v>0</v>
      </c>
      <c r="R630" s="189">
        <f>Q630*H630</f>
        <v>0</v>
      </c>
      <c r="S630" s="189">
        <v>0</v>
      </c>
      <c r="T630" s="190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191" t="s">
        <v>173</v>
      </c>
      <c r="AT630" s="191" t="s">
        <v>168</v>
      </c>
      <c r="AU630" s="191" t="s">
        <v>82</v>
      </c>
      <c r="AY630" s="19" t="s">
        <v>166</v>
      </c>
      <c r="BE630" s="192">
        <f>IF(N630="základní",J630,0)</f>
        <v>0</v>
      </c>
      <c r="BF630" s="192">
        <f>IF(N630="snížená",J630,0)</f>
        <v>0</v>
      </c>
      <c r="BG630" s="192">
        <f>IF(N630="zákl. přenesená",J630,0)</f>
        <v>0</v>
      </c>
      <c r="BH630" s="192">
        <f>IF(N630="sníž. přenesená",J630,0)</f>
        <v>0</v>
      </c>
      <c r="BI630" s="192">
        <f>IF(N630="nulová",J630,0)</f>
        <v>0</v>
      </c>
      <c r="BJ630" s="19" t="s">
        <v>80</v>
      </c>
      <c r="BK630" s="192">
        <f>ROUND(I630*H630,2)</f>
        <v>0</v>
      </c>
      <c r="BL630" s="19" t="s">
        <v>173</v>
      </c>
      <c r="BM630" s="191" t="s">
        <v>910</v>
      </c>
    </row>
    <row r="631" s="13" customFormat="1">
      <c r="A631" s="13"/>
      <c r="B631" s="193"/>
      <c r="C631" s="13"/>
      <c r="D631" s="194" t="s">
        <v>175</v>
      </c>
      <c r="E631" s="195" t="s">
        <v>1</v>
      </c>
      <c r="F631" s="196" t="s">
        <v>911</v>
      </c>
      <c r="G631" s="13"/>
      <c r="H631" s="195" t="s">
        <v>1</v>
      </c>
      <c r="I631" s="197"/>
      <c r="J631" s="13"/>
      <c r="K631" s="13"/>
      <c r="L631" s="193"/>
      <c r="M631" s="198"/>
      <c r="N631" s="199"/>
      <c r="O631" s="199"/>
      <c r="P631" s="199"/>
      <c r="Q631" s="199"/>
      <c r="R631" s="199"/>
      <c r="S631" s="199"/>
      <c r="T631" s="20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95" t="s">
        <v>175</v>
      </c>
      <c r="AU631" s="195" t="s">
        <v>82</v>
      </c>
      <c r="AV631" s="13" t="s">
        <v>80</v>
      </c>
      <c r="AW631" s="13" t="s">
        <v>30</v>
      </c>
      <c r="AX631" s="13" t="s">
        <v>74</v>
      </c>
      <c r="AY631" s="195" t="s">
        <v>166</v>
      </c>
    </row>
    <row r="632" s="14" customFormat="1">
      <c r="A632" s="14"/>
      <c r="B632" s="201"/>
      <c r="C632" s="14"/>
      <c r="D632" s="194" t="s">
        <v>175</v>
      </c>
      <c r="E632" s="202" t="s">
        <v>1</v>
      </c>
      <c r="F632" s="203" t="s">
        <v>912</v>
      </c>
      <c r="G632" s="14"/>
      <c r="H632" s="204">
        <v>84.799999999999997</v>
      </c>
      <c r="I632" s="205"/>
      <c r="J632" s="14"/>
      <c r="K632" s="14"/>
      <c r="L632" s="201"/>
      <c r="M632" s="206"/>
      <c r="N632" s="207"/>
      <c r="O632" s="207"/>
      <c r="P632" s="207"/>
      <c r="Q632" s="207"/>
      <c r="R632" s="207"/>
      <c r="S632" s="207"/>
      <c r="T632" s="208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02" t="s">
        <v>175</v>
      </c>
      <c r="AU632" s="202" t="s">
        <v>82</v>
      </c>
      <c r="AV632" s="14" t="s">
        <v>82</v>
      </c>
      <c r="AW632" s="14" t="s">
        <v>30</v>
      </c>
      <c r="AX632" s="14" t="s">
        <v>74</v>
      </c>
      <c r="AY632" s="202" t="s">
        <v>166</v>
      </c>
    </row>
    <row r="633" s="13" customFormat="1">
      <c r="A633" s="13"/>
      <c r="B633" s="193"/>
      <c r="C633" s="13"/>
      <c r="D633" s="194" t="s">
        <v>175</v>
      </c>
      <c r="E633" s="195" t="s">
        <v>1</v>
      </c>
      <c r="F633" s="196" t="s">
        <v>913</v>
      </c>
      <c r="G633" s="13"/>
      <c r="H633" s="195" t="s">
        <v>1</v>
      </c>
      <c r="I633" s="197"/>
      <c r="J633" s="13"/>
      <c r="K633" s="13"/>
      <c r="L633" s="193"/>
      <c r="M633" s="198"/>
      <c r="N633" s="199"/>
      <c r="O633" s="199"/>
      <c r="P633" s="199"/>
      <c r="Q633" s="199"/>
      <c r="R633" s="199"/>
      <c r="S633" s="199"/>
      <c r="T633" s="200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95" t="s">
        <v>175</v>
      </c>
      <c r="AU633" s="195" t="s">
        <v>82</v>
      </c>
      <c r="AV633" s="13" t="s">
        <v>80</v>
      </c>
      <c r="AW633" s="13" t="s">
        <v>30</v>
      </c>
      <c r="AX633" s="13" t="s">
        <v>74</v>
      </c>
      <c r="AY633" s="195" t="s">
        <v>166</v>
      </c>
    </row>
    <row r="634" s="14" customFormat="1">
      <c r="A634" s="14"/>
      <c r="B634" s="201"/>
      <c r="C634" s="14"/>
      <c r="D634" s="194" t="s">
        <v>175</v>
      </c>
      <c r="E634" s="202" t="s">
        <v>1</v>
      </c>
      <c r="F634" s="203" t="s">
        <v>914</v>
      </c>
      <c r="G634" s="14"/>
      <c r="H634" s="204">
        <v>46.956000000000003</v>
      </c>
      <c r="I634" s="205"/>
      <c r="J634" s="14"/>
      <c r="K634" s="14"/>
      <c r="L634" s="201"/>
      <c r="M634" s="206"/>
      <c r="N634" s="207"/>
      <c r="O634" s="207"/>
      <c r="P634" s="207"/>
      <c r="Q634" s="207"/>
      <c r="R634" s="207"/>
      <c r="S634" s="207"/>
      <c r="T634" s="208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02" t="s">
        <v>175</v>
      </c>
      <c r="AU634" s="202" t="s">
        <v>82</v>
      </c>
      <c r="AV634" s="14" t="s">
        <v>82</v>
      </c>
      <c r="AW634" s="14" t="s">
        <v>30</v>
      </c>
      <c r="AX634" s="14" t="s">
        <v>74</v>
      </c>
      <c r="AY634" s="202" t="s">
        <v>166</v>
      </c>
    </row>
    <row r="635" s="15" customFormat="1">
      <c r="A635" s="15"/>
      <c r="B635" s="209"/>
      <c r="C635" s="15"/>
      <c r="D635" s="194" t="s">
        <v>175</v>
      </c>
      <c r="E635" s="210" t="s">
        <v>1</v>
      </c>
      <c r="F635" s="211" t="s">
        <v>180</v>
      </c>
      <c r="G635" s="15"/>
      <c r="H635" s="212">
        <v>131.756</v>
      </c>
      <c r="I635" s="213"/>
      <c r="J635" s="15"/>
      <c r="K635" s="15"/>
      <c r="L635" s="209"/>
      <c r="M635" s="214"/>
      <c r="N635" s="215"/>
      <c r="O635" s="215"/>
      <c r="P635" s="215"/>
      <c r="Q635" s="215"/>
      <c r="R635" s="215"/>
      <c r="S635" s="215"/>
      <c r="T635" s="216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10" t="s">
        <v>175</v>
      </c>
      <c r="AU635" s="210" t="s">
        <v>82</v>
      </c>
      <c r="AV635" s="15" t="s">
        <v>173</v>
      </c>
      <c r="AW635" s="15" t="s">
        <v>30</v>
      </c>
      <c r="AX635" s="15" t="s">
        <v>80</v>
      </c>
      <c r="AY635" s="210" t="s">
        <v>166</v>
      </c>
    </row>
    <row r="636" s="2" customFormat="1" ht="24.15" customHeight="1">
      <c r="A636" s="38"/>
      <c r="B636" s="179"/>
      <c r="C636" s="180" t="s">
        <v>915</v>
      </c>
      <c r="D636" s="180" t="s">
        <v>168</v>
      </c>
      <c r="E636" s="181" t="s">
        <v>916</v>
      </c>
      <c r="F636" s="182" t="s">
        <v>917</v>
      </c>
      <c r="G636" s="183" t="s">
        <v>171</v>
      </c>
      <c r="H636" s="184">
        <v>84.799999999999997</v>
      </c>
      <c r="I636" s="185"/>
      <c r="J636" s="186">
        <f>ROUND(I636*H636,2)</f>
        <v>0</v>
      </c>
      <c r="K636" s="182" t="s">
        <v>172</v>
      </c>
      <c r="L636" s="39"/>
      <c r="M636" s="187" t="s">
        <v>1</v>
      </c>
      <c r="N636" s="188" t="s">
        <v>39</v>
      </c>
      <c r="O636" s="77"/>
      <c r="P636" s="189">
        <f>O636*H636</f>
        <v>0</v>
      </c>
      <c r="Q636" s="189">
        <v>4.0000000000000003E-05</v>
      </c>
      <c r="R636" s="189">
        <f>Q636*H636</f>
        <v>0.003392</v>
      </c>
      <c r="S636" s="189">
        <v>0</v>
      </c>
      <c r="T636" s="190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191" t="s">
        <v>173</v>
      </c>
      <c r="AT636" s="191" t="s">
        <v>168</v>
      </c>
      <c r="AU636" s="191" t="s">
        <v>82</v>
      </c>
      <c r="AY636" s="19" t="s">
        <v>166</v>
      </c>
      <c r="BE636" s="192">
        <f>IF(N636="základní",J636,0)</f>
        <v>0</v>
      </c>
      <c r="BF636" s="192">
        <f>IF(N636="snížená",J636,0)</f>
        <v>0</v>
      </c>
      <c r="BG636" s="192">
        <f>IF(N636="zákl. přenesená",J636,0)</f>
        <v>0</v>
      </c>
      <c r="BH636" s="192">
        <f>IF(N636="sníž. přenesená",J636,0)</f>
        <v>0</v>
      </c>
      <c r="BI636" s="192">
        <f>IF(N636="nulová",J636,0)</f>
        <v>0</v>
      </c>
      <c r="BJ636" s="19" t="s">
        <v>80</v>
      </c>
      <c r="BK636" s="192">
        <f>ROUND(I636*H636,2)</f>
        <v>0</v>
      </c>
      <c r="BL636" s="19" t="s">
        <v>173</v>
      </c>
      <c r="BM636" s="191" t="s">
        <v>918</v>
      </c>
    </row>
    <row r="637" s="14" customFormat="1">
      <c r="A637" s="14"/>
      <c r="B637" s="201"/>
      <c r="C637" s="14"/>
      <c r="D637" s="194" t="s">
        <v>175</v>
      </c>
      <c r="E637" s="202" t="s">
        <v>1</v>
      </c>
      <c r="F637" s="203" t="s">
        <v>919</v>
      </c>
      <c r="G637" s="14"/>
      <c r="H637" s="204">
        <v>84.799999999999997</v>
      </c>
      <c r="I637" s="205"/>
      <c r="J637" s="14"/>
      <c r="K637" s="14"/>
      <c r="L637" s="201"/>
      <c r="M637" s="206"/>
      <c r="N637" s="207"/>
      <c r="O637" s="207"/>
      <c r="P637" s="207"/>
      <c r="Q637" s="207"/>
      <c r="R637" s="207"/>
      <c r="S637" s="207"/>
      <c r="T637" s="208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02" t="s">
        <v>175</v>
      </c>
      <c r="AU637" s="202" t="s">
        <v>82</v>
      </c>
      <c r="AV637" s="14" t="s">
        <v>82</v>
      </c>
      <c r="AW637" s="14" t="s">
        <v>30</v>
      </c>
      <c r="AX637" s="14" t="s">
        <v>80</v>
      </c>
      <c r="AY637" s="202" t="s">
        <v>166</v>
      </c>
    </row>
    <row r="638" s="2" customFormat="1" ht="16.5" customHeight="1">
      <c r="A638" s="38"/>
      <c r="B638" s="179"/>
      <c r="C638" s="180" t="s">
        <v>920</v>
      </c>
      <c r="D638" s="180" t="s">
        <v>168</v>
      </c>
      <c r="E638" s="181" t="s">
        <v>921</v>
      </c>
      <c r="F638" s="182" t="s">
        <v>922</v>
      </c>
      <c r="G638" s="183" t="s">
        <v>923</v>
      </c>
      <c r="H638" s="184">
        <v>150</v>
      </c>
      <c r="I638" s="185"/>
      <c r="J638" s="186">
        <f>ROUND(I638*H638,2)</f>
        <v>0</v>
      </c>
      <c r="K638" s="182" t="s">
        <v>172</v>
      </c>
      <c r="L638" s="39"/>
      <c r="M638" s="187" t="s">
        <v>1</v>
      </c>
      <c r="N638" s="188" t="s">
        <v>39</v>
      </c>
      <c r="O638" s="77"/>
      <c r="P638" s="189">
        <f>O638*H638</f>
        <v>0</v>
      </c>
      <c r="Q638" s="189">
        <v>0</v>
      </c>
      <c r="R638" s="189">
        <f>Q638*H638</f>
        <v>0</v>
      </c>
      <c r="S638" s="189">
        <v>0</v>
      </c>
      <c r="T638" s="190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191" t="s">
        <v>173</v>
      </c>
      <c r="AT638" s="191" t="s">
        <v>168</v>
      </c>
      <c r="AU638" s="191" t="s">
        <v>82</v>
      </c>
      <c r="AY638" s="19" t="s">
        <v>166</v>
      </c>
      <c r="BE638" s="192">
        <f>IF(N638="základní",J638,0)</f>
        <v>0</v>
      </c>
      <c r="BF638" s="192">
        <f>IF(N638="snížená",J638,0)</f>
        <v>0</v>
      </c>
      <c r="BG638" s="192">
        <f>IF(N638="zákl. přenesená",J638,0)</f>
        <v>0</v>
      </c>
      <c r="BH638" s="192">
        <f>IF(N638="sníž. přenesená",J638,0)</f>
        <v>0</v>
      </c>
      <c r="BI638" s="192">
        <f>IF(N638="nulová",J638,0)</f>
        <v>0</v>
      </c>
      <c r="BJ638" s="19" t="s">
        <v>80</v>
      </c>
      <c r="BK638" s="192">
        <f>ROUND(I638*H638,2)</f>
        <v>0</v>
      </c>
      <c r="BL638" s="19" t="s">
        <v>173</v>
      </c>
      <c r="BM638" s="191" t="s">
        <v>924</v>
      </c>
    </row>
    <row r="639" s="13" customFormat="1">
      <c r="A639" s="13"/>
      <c r="B639" s="193"/>
      <c r="C639" s="13"/>
      <c r="D639" s="194" t="s">
        <v>175</v>
      </c>
      <c r="E639" s="195" t="s">
        <v>1</v>
      </c>
      <c r="F639" s="196" t="s">
        <v>925</v>
      </c>
      <c r="G639" s="13"/>
      <c r="H639" s="195" t="s">
        <v>1</v>
      </c>
      <c r="I639" s="197"/>
      <c r="J639" s="13"/>
      <c r="K639" s="13"/>
      <c r="L639" s="193"/>
      <c r="M639" s="198"/>
      <c r="N639" s="199"/>
      <c r="O639" s="199"/>
      <c r="P639" s="199"/>
      <c r="Q639" s="199"/>
      <c r="R639" s="199"/>
      <c r="S639" s="199"/>
      <c r="T639" s="20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95" t="s">
        <v>175</v>
      </c>
      <c r="AU639" s="195" t="s">
        <v>82</v>
      </c>
      <c r="AV639" s="13" t="s">
        <v>80</v>
      </c>
      <c r="AW639" s="13" t="s">
        <v>30</v>
      </c>
      <c r="AX639" s="13" t="s">
        <v>74</v>
      </c>
      <c r="AY639" s="195" t="s">
        <v>166</v>
      </c>
    </row>
    <row r="640" s="13" customFormat="1">
      <c r="A640" s="13"/>
      <c r="B640" s="193"/>
      <c r="C640" s="13"/>
      <c r="D640" s="194" t="s">
        <v>175</v>
      </c>
      <c r="E640" s="195" t="s">
        <v>1</v>
      </c>
      <c r="F640" s="196" t="s">
        <v>89</v>
      </c>
      <c r="G640" s="13"/>
      <c r="H640" s="195" t="s">
        <v>1</v>
      </c>
      <c r="I640" s="197"/>
      <c r="J640" s="13"/>
      <c r="K640" s="13"/>
      <c r="L640" s="193"/>
      <c r="M640" s="198"/>
      <c r="N640" s="199"/>
      <c r="O640" s="199"/>
      <c r="P640" s="199"/>
      <c r="Q640" s="199"/>
      <c r="R640" s="199"/>
      <c r="S640" s="199"/>
      <c r="T640" s="20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95" t="s">
        <v>175</v>
      </c>
      <c r="AU640" s="195" t="s">
        <v>82</v>
      </c>
      <c r="AV640" s="13" t="s">
        <v>80</v>
      </c>
      <c r="AW640" s="13" t="s">
        <v>30</v>
      </c>
      <c r="AX640" s="13" t="s">
        <v>74</v>
      </c>
      <c r="AY640" s="195" t="s">
        <v>166</v>
      </c>
    </row>
    <row r="641" s="14" customFormat="1">
      <c r="A641" s="14"/>
      <c r="B641" s="201"/>
      <c r="C641" s="14"/>
      <c r="D641" s="194" t="s">
        <v>175</v>
      </c>
      <c r="E641" s="202" t="s">
        <v>1</v>
      </c>
      <c r="F641" s="203" t="s">
        <v>466</v>
      </c>
      <c r="G641" s="14"/>
      <c r="H641" s="204">
        <v>50</v>
      </c>
      <c r="I641" s="205"/>
      <c r="J641" s="14"/>
      <c r="K641" s="14"/>
      <c r="L641" s="201"/>
      <c r="M641" s="206"/>
      <c r="N641" s="207"/>
      <c r="O641" s="207"/>
      <c r="P641" s="207"/>
      <c r="Q641" s="207"/>
      <c r="R641" s="207"/>
      <c r="S641" s="207"/>
      <c r="T641" s="208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02" t="s">
        <v>175</v>
      </c>
      <c r="AU641" s="202" t="s">
        <v>82</v>
      </c>
      <c r="AV641" s="14" t="s">
        <v>82</v>
      </c>
      <c r="AW641" s="14" t="s">
        <v>30</v>
      </c>
      <c r="AX641" s="14" t="s">
        <v>74</v>
      </c>
      <c r="AY641" s="202" t="s">
        <v>166</v>
      </c>
    </row>
    <row r="642" s="13" customFormat="1">
      <c r="A642" s="13"/>
      <c r="B642" s="193"/>
      <c r="C642" s="13"/>
      <c r="D642" s="194" t="s">
        <v>175</v>
      </c>
      <c r="E642" s="195" t="s">
        <v>1</v>
      </c>
      <c r="F642" s="196" t="s">
        <v>926</v>
      </c>
      <c r="G642" s="13"/>
      <c r="H642" s="195" t="s">
        <v>1</v>
      </c>
      <c r="I642" s="197"/>
      <c r="J642" s="13"/>
      <c r="K642" s="13"/>
      <c r="L642" s="193"/>
      <c r="M642" s="198"/>
      <c r="N642" s="199"/>
      <c r="O642" s="199"/>
      <c r="P642" s="199"/>
      <c r="Q642" s="199"/>
      <c r="R642" s="199"/>
      <c r="S642" s="199"/>
      <c r="T642" s="20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195" t="s">
        <v>175</v>
      </c>
      <c r="AU642" s="195" t="s">
        <v>82</v>
      </c>
      <c r="AV642" s="13" t="s">
        <v>80</v>
      </c>
      <c r="AW642" s="13" t="s">
        <v>30</v>
      </c>
      <c r="AX642" s="13" t="s">
        <v>74</v>
      </c>
      <c r="AY642" s="195" t="s">
        <v>166</v>
      </c>
    </row>
    <row r="643" s="14" customFormat="1">
      <c r="A643" s="14"/>
      <c r="B643" s="201"/>
      <c r="C643" s="14"/>
      <c r="D643" s="194" t="s">
        <v>175</v>
      </c>
      <c r="E643" s="202" t="s">
        <v>1</v>
      </c>
      <c r="F643" s="203" t="s">
        <v>466</v>
      </c>
      <c r="G643" s="14"/>
      <c r="H643" s="204">
        <v>50</v>
      </c>
      <c r="I643" s="205"/>
      <c r="J643" s="14"/>
      <c r="K643" s="14"/>
      <c r="L643" s="201"/>
      <c r="M643" s="206"/>
      <c r="N643" s="207"/>
      <c r="O643" s="207"/>
      <c r="P643" s="207"/>
      <c r="Q643" s="207"/>
      <c r="R643" s="207"/>
      <c r="S643" s="207"/>
      <c r="T643" s="208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02" t="s">
        <v>175</v>
      </c>
      <c r="AU643" s="202" t="s">
        <v>82</v>
      </c>
      <c r="AV643" s="14" t="s">
        <v>82</v>
      </c>
      <c r="AW643" s="14" t="s">
        <v>30</v>
      </c>
      <c r="AX643" s="14" t="s">
        <v>74</v>
      </c>
      <c r="AY643" s="202" t="s">
        <v>166</v>
      </c>
    </row>
    <row r="644" s="13" customFormat="1">
      <c r="A644" s="13"/>
      <c r="B644" s="193"/>
      <c r="C644" s="13"/>
      <c r="D644" s="194" t="s">
        <v>175</v>
      </c>
      <c r="E644" s="195" t="s">
        <v>1</v>
      </c>
      <c r="F644" s="196" t="s">
        <v>95</v>
      </c>
      <c r="G644" s="13"/>
      <c r="H644" s="195" t="s">
        <v>1</v>
      </c>
      <c r="I644" s="197"/>
      <c r="J644" s="13"/>
      <c r="K644" s="13"/>
      <c r="L644" s="193"/>
      <c r="M644" s="198"/>
      <c r="N644" s="199"/>
      <c r="O644" s="199"/>
      <c r="P644" s="199"/>
      <c r="Q644" s="199"/>
      <c r="R644" s="199"/>
      <c r="S644" s="199"/>
      <c r="T644" s="20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95" t="s">
        <v>175</v>
      </c>
      <c r="AU644" s="195" t="s">
        <v>82</v>
      </c>
      <c r="AV644" s="13" t="s">
        <v>80</v>
      </c>
      <c r="AW644" s="13" t="s">
        <v>30</v>
      </c>
      <c r="AX644" s="13" t="s">
        <v>74</v>
      </c>
      <c r="AY644" s="195" t="s">
        <v>166</v>
      </c>
    </row>
    <row r="645" s="14" customFormat="1">
      <c r="A645" s="14"/>
      <c r="B645" s="201"/>
      <c r="C645" s="14"/>
      <c r="D645" s="194" t="s">
        <v>175</v>
      </c>
      <c r="E645" s="202" t="s">
        <v>1</v>
      </c>
      <c r="F645" s="203" t="s">
        <v>466</v>
      </c>
      <c r="G645" s="14"/>
      <c r="H645" s="204">
        <v>50</v>
      </c>
      <c r="I645" s="205"/>
      <c r="J645" s="14"/>
      <c r="K645" s="14"/>
      <c r="L645" s="201"/>
      <c r="M645" s="206"/>
      <c r="N645" s="207"/>
      <c r="O645" s="207"/>
      <c r="P645" s="207"/>
      <c r="Q645" s="207"/>
      <c r="R645" s="207"/>
      <c r="S645" s="207"/>
      <c r="T645" s="208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02" t="s">
        <v>175</v>
      </c>
      <c r="AU645" s="202" t="s">
        <v>82</v>
      </c>
      <c r="AV645" s="14" t="s">
        <v>82</v>
      </c>
      <c r="AW645" s="14" t="s">
        <v>30</v>
      </c>
      <c r="AX645" s="14" t="s">
        <v>74</v>
      </c>
      <c r="AY645" s="202" t="s">
        <v>166</v>
      </c>
    </row>
    <row r="646" s="15" customFormat="1">
      <c r="A646" s="15"/>
      <c r="B646" s="209"/>
      <c r="C646" s="15"/>
      <c r="D646" s="194" t="s">
        <v>175</v>
      </c>
      <c r="E646" s="210" t="s">
        <v>1</v>
      </c>
      <c r="F646" s="211" t="s">
        <v>180</v>
      </c>
      <c r="G646" s="15"/>
      <c r="H646" s="212">
        <v>150</v>
      </c>
      <c r="I646" s="213"/>
      <c r="J646" s="15"/>
      <c r="K646" s="15"/>
      <c r="L646" s="209"/>
      <c r="M646" s="214"/>
      <c r="N646" s="215"/>
      <c r="O646" s="215"/>
      <c r="P646" s="215"/>
      <c r="Q646" s="215"/>
      <c r="R646" s="215"/>
      <c r="S646" s="215"/>
      <c r="T646" s="216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10" t="s">
        <v>175</v>
      </c>
      <c r="AU646" s="210" t="s">
        <v>82</v>
      </c>
      <c r="AV646" s="15" t="s">
        <v>173</v>
      </c>
      <c r="AW646" s="15" t="s">
        <v>30</v>
      </c>
      <c r="AX646" s="15" t="s">
        <v>80</v>
      </c>
      <c r="AY646" s="210" t="s">
        <v>166</v>
      </c>
    </row>
    <row r="647" s="12" customFormat="1" ht="22.8" customHeight="1">
      <c r="A647" s="12"/>
      <c r="B647" s="166"/>
      <c r="C647" s="12"/>
      <c r="D647" s="167" t="s">
        <v>73</v>
      </c>
      <c r="E647" s="177" t="s">
        <v>927</v>
      </c>
      <c r="F647" s="177" t="s">
        <v>928</v>
      </c>
      <c r="G647" s="12"/>
      <c r="H647" s="12"/>
      <c r="I647" s="169"/>
      <c r="J647" s="178">
        <f>BK647</f>
        <v>0</v>
      </c>
      <c r="K647" s="12"/>
      <c r="L647" s="166"/>
      <c r="M647" s="171"/>
      <c r="N647" s="172"/>
      <c r="O647" s="172"/>
      <c r="P647" s="173">
        <f>SUM(P648:P686)</f>
        <v>0</v>
      </c>
      <c r="Q647" s="172"/>
      <c r="R647" s="173">
        <f>SUM(R648:R686)</f>
        <v>0.012110000000000001</v>
      </c>
      <c r="S647" s="172"/>
      <c r="T647" s="174">
        <f>SUM(T648:T686)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167" t="s">
        <v>80</v>
      </c>
      <c r="AT647" s="175" t="s">
        <v>73</v>
      </c>
      <c r="AU647" s="175" t="s">
        <v>80</v>
      </c>
      <c r="AY647" s="167" t="s">
        <v>166</v>
      </c>
      <c r="BK647" s="176">
        <f>SUM(BK648:BK686)</f>
        <v>0</v>
      </c>
    </row>
    <row r="648" s="2" customFormat="1" ht="16.5" customHeight="1">
      <c r="A648" s="38"/>
      <c r="B648" s="179"/>
      <c r="C648" s="180" t="s">
        <v>929</v>
      </c>
      <c r="D648" s="180" t="s">
        <v>168</v>
      </c>
      <c r="E648" s="181" t="s">
        <v>930</v>
      </c>
      <c r="F648" s="182" t="s">
        <v>931</v>
      </c>
      <c r="G648" s="183" t="s">
        <v>282</v>
      </c>
      <c r="H648" s="184">
        <v>1</v>
      </c>
      <c r="I648" s="185"/>
      <c r="J648" s="186">
        <f>ROUND(I648*H648,2)</f>
        <v>0</v>
      </c>
      <c r="K648" s="182" t="s">
        <v>172</v>
      </c>
      <c r="L648" s="39"/>
      <c r="M648" s="187" t="s">
        <v>1</v>
      </c>
      <c r="N648" s="188" t="s">
        <v>39</v>
      </c>
      <c r="O648" s="77"/>
      <c r="P648" s="189">
        <f>O648*H648</f>
        <v>0</v>
      </c>
      <c r="Q648" s="189">
        <v>0.00011</v>
      </c>
      <c r="R648" s="189">
        <f>Q648*H648</f>
        <v>0.00011</v>
      </c>
      <c r="S648" s="189">
        <v>0</v>
      </c>
      <c r="T648" s="190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191" t="s">
        <v>173</v>
      </c>
      <c r="AT648" s="191" t="s">
        <v>168</v>
      </c>
      <c r="AU648" s="191" t="s">
        <v>82</v>
      </c>
      <c r="AY648" s="19" t="s">
        <v>166</v>
      </c>
      <c r="BE648" s="192">
        <f>IF(N648="základní",J648,0)</f>
        <v>0</v>
      </c>
      <c r="BF648" s="192">
        <f>IF(N648="snížená",J648,0)</f>
        <v>0</v>
      </c>
      <c r="BG648" s="192">
        <f>IF(N648="zákl. přenesená",J648,0)</f>
        <v>0</v>
      </c>
      <c r="BH648" s="192">
        <f>IF(N648="sníž. přenesená",J648,0)</f>
        <v>0</v>
      </c>
      <c r="BI648" s="192">
        <f>IF(N648="nulová",J648,0)</f>
        <v>0</v>
      </c>
      <c r="BJ648" s="19" t="s">
        <v>80</v>
      </c>
      <c r="BK648" s="192">
        <f>ROUND(I648*H648,2)</f>
        <v>0</v>
      </c>
      <c r="BL648" s="19" t="s">
        <v>173</v>
      </c>
      <c r="BM648" s="191" t="s">
        <v>932</v>
      </c>
    </row>
    <row r="649" s="13" customFormat="1">
      <c r="A649" s="13"/>
      <c r="B649" s="193"/>
      <c r="C649" s="13"/>
      <c r="D649" s="194" t="s">
        <v>175</v>
      </c>
      <c r="E649" s="195" t="s">
        <v>1</v>
      </c>
      <c r="F649" s="196" t="s">
        <v>933</v>
      </c>
      <c r="G649" s="13"/>
      <c r="H649" s="195" t="s">
        <v>1</v>
      </c>
      <c r="I649" s="197"/>
      <c r="J649" s="13"/>
      <c r="K649" s="13"/>
      <c r="L649" s="193"/>
      <c r="M649" s="198"/>
      <c r="N649" s="199"/>
      <c r="O649" s="199"/>
      <c r="P649" s="199"/>
      <c r="Q649" s="199"/>
      <c r="R649" s="199"/>
      <c r="S649" s="199"/>
      <c r="T649" s="20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95" t="s">
        <v>175</v>
      </c>
      <c r="AU649" s="195" t="s">
        <v>82</v>
      </c>
      <c r="AV649" s="13" t="s">
        <v>80</v>
      </c>
      <c r="AW649" s="13" t="s">
        <v>30</v>
      </c>
      <c r="AX649" s="13" t="s">
        <v>74</v>
      </c>
      <c r="AY649" s="195" t="s">
        <v>166</v>
      </c>
    </row>
    <row r="650" s="14" customFormat="1">
      <c r="A650" s="14"/>
      <c r="B650" s="201"/>
      <c r="C650" s="14"/>
      <c r="D650" s="194" t="s">
        <v>175</v>
      </c>
      <c r="E650" s="202" t="s">
        <v>1</v>
      </c>
      <c r="F650" s="203" t="s">
        <v>80</v>
      </c>
      <c r="G650" s="14"/>
      <c r="H650" s="204">
        <v>1</v>
      </c>
      <c r="I650" s="205"/>
      <c r="J650" s="14"/>
      <c r="K650" s="14"/>
      <c r="L650" s="201"/>
      <c r="M650" s="206"/>
      <c r="N650" s="207"/>
      <c r="O650" s="207"/>
      <c r="P650" s="207"/>
      <c r="Q650" s="207"/>
      <c r="R650" s="207"/>
      <c r="S650" s="207"/>
      <c r="T650" s="208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02" t="s">
        <v>175</v>
      </c>
      <c r="AU650" s="202" t="s">
        <v>82</v>
      </c>
      <c r="AV650" s="14" t="s">
        <v>82</v>
      </c>
      <c r="AW650" s="14" t="s">
        <v>30</v>
      </c>
      <c r="AX650" s="14" t="s">
        <v>80</v>
      </c>
      <c r="AY650" s="202" t="s">
        <v>166</v>
      </c>
    </row>
    <row r="651" s="2" customFormat="1" ht="24.15" customHeight="1">
      <c r="A651" s="38"/>
      <c r="B651" s="179"/>
      <c r="C651" s="217" t="s">
        <v>934</v>
      </c>
      <c r="D651" s="217" t="s">
        <v>259</v>
      </c>
      <c r="E651" s="218" t="s">
        <v>935</v>
      </c>
      <c r="F651" s="219" t="s">
        <v>936</v>
      </c>
      <c r="G651" s="220" t="s">
        <v>282</v>
      </c>
      <c r="H651" s="221">
        <v>1</v>
      </c>
      <c r="I651" s="222"/>
      <c r="J651" s="223">
        <f>ROUND(I651*H651,2)</f>
        <v>0</v>
      </c>
      <c r="K651" s="219" t="s">
        <v>172</v>
      </c>
      <c r="L651" s="224"/>
      <c r="M651" s="225" t="s">
        <v>1</v>
      </c>
      <c r="N651" s="226" t="s">
        <v>39</v>
      </c>
      <c r="O651" s="77"/>
      <c r="P651" s="189">
        <f>O651*H651</f>
        <v>0</v>
      </c>
      <c r="Q651" s="189">
        <v>0.012</v>
      </c>
      <c r="R651" s="189">
        <f>Q651*H651</f>
        <v>0.012</v>
      </c>
      <c r="S651" s="189">
        <v>0</v>
      </c>
      <c r="T651" s="190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191" t="s">
        <v>220</v>
      </c>
      <c r="AT651" s="191" t="s">
        <v>259</v>
      </c>
      <c r="AU651" s="191" t="s">
        <v>82</v>
      </c>
      <c r="AY651" s="19" t="s">
        <v>166</v>
      </c>
      <c r="BE651" s="192">
        <f>IF(N651="základní",J651,0)</f>
        <v>0</v>
      </c>
      <c r="BF651" s="192">
        <f>IF(N651="snížená",J651,0)</f>
        <v>0</v>
      </c>
      <c r="BG651" s="192">
        <f>IF(N651="zákl. přenesená",J651,0)</f>
        <v>0</v>
      </c>
      <c r="BH651" s="192">
        <f>IF(N651="sníž. přenesená",J651,0)</f>
        <v>0</v>
      </c>
      <c r="BI651" s="192">
        <f>IF(N651="nulová",J651,0)</f>
        <v>0</v>
      </c>
      <c r="BJ651" s="19" t="s">
        <v>80</v>
      </c>
      <c r="BK651" s="192">
        <f>ROUND(I651*H651,2)</f>
        <v>0</v>
      </c>
      <c r="BL651" s="19" t="s">
        <v>173</v>
      </c>
      <c r="BM651" s="191" t="s">
        <v>937</v>
      </c>
    </row>
    <row r="652" s="13" customFormat="1">
      <c r="A652" s="13"/>
      <c r="B652" s="193"/>
      <c r="C652" s="13"/>
      <c r="D652" s="194" t="s">
        <v>175</v>
      </c>
      <c r="E652" s="195" t="s">
        <v>1</v>
      </c>
      <c r="F652" s="196" t="s">
        <v>933</v>
      </c>
      <c r="G652" s="13"/>
      <c r="H652" s="195" t="s">
        <v>1</v>
      </c>
      <c r="I652" s="197"/>
      <c r="J652" s="13"/>
      <c r="K652" s="13"/>
      <c r="L652" s="193"/>
      <c r="M652" s="198"/>
      <c r="N652" s="199"/>
      <c r="O652" s="199"/>
      <c r="P652" s="199"/>
      <c r="Q652" s="199"/>
      <c r="R652" s="199"/>
      <c r="S652" s="199"/>
      <c r="T652" s="20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95" t="s">
        <v>175</v>
      </c>
      <c r="AU652" s="195" t="s">
        <v>82</v>
      </c>
      <c r="AV652" s="13" t="s">
        <v>80</v>
      </c>
      <c r="AW652" s="13" t="s">
        <v>30</v>
      </c>
      <c r="AX652" s="13" t="s">
        <v>74</v>
      </c>
      <c r="AY652" s="195" t="s">
        <v>166</v>
      </c>
    </row>
    <row r="653" s="14" customFormat="1">
      <c r="A653" s="14"/>
      <c r="B653" s="201"/>
      <c r="C653" s="14"/>
      <c r="D653" s="194" t="s">
        <v>175</v>
      </c>
      <c r="E653" s="202" t="s">
        <v>1</v>
      </c>
      <c r="F653" s="203" t="s">
        <v>80</v>
      </c>
      <c r="G653" s="14"/>
      <c r="H653" s="204">
        <v>1</v>
      </c>
      <c r="I653" s="205"/>
      <c r="J653" s="14"/>
      <c r="K653" s="14"/>
      <c r="L653" s="201"/>
      <c r="M653" s="206"/>
      <c r="N653" s="207"/>
      <c r="O653" s="207"/>
      <c r="P653" s="207"/>
      <c r="Q653" s="207"/>
      <c r="R653" s="207"/>
      <c r="S653" s="207"/>
      <c r="T653" s="208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02" t="s">
        <v>175</v>
      </c>
      <c r="AU653" s="202" t="s">
        <v>82</v>
      </c>
      <c r="AV653" s="14" t="s">
        <v>82</v>
      </c>
      <c r="AW653" s="14" t="s">
        <v>30</v>
      </c>
      <c r="AX653" s="14" t="s">
        <v>80</v>
      </c>
      <c r="AY653" s="202" t="s">
        <v>166</v>
      </c>
    </row>
    <row r="654" s="2" customFormat="1" ht="24.15" customHeight="1">
      <c r="A654" s="38"/>
      <c r="B654" s="179"/>
      <c r="C654" s="180" t="s">
        <v>938</v>
      </c>
      <c r="D654" s="180" t="s">
        <v>168</v>
      </c>
      <c r="E654" s="181" t="s">
        <v>939</v>
      </c>
      <c r="F654" s="182" t="s">
        <v>940</v>
      </c>
      <c r="G654" s="183" t="s">
        <v>282</v>
      </c>
      <c r="H654" s="184">
        <v>6</v>
      </c>
      <c r="I654" s="185"/>
      <c r="J654" s="186">
        <f>ROUND(I654*H654,2)</f>
        <v>0</v>
      </c>
      <c r="K654" s="182" t="s">
        <v>1</v>
      </c>
      <c r="L654" s="39"/>
      <c r="M654" s="187" t="s">
        <v>1</v>
      </c>
      <c r="N654" s="188" t="s">
        <v>39</v>
      </c>
      <c r="O654" s="77"/>
      <c r="P654" s="189">
        <f>O654*H654</f>
        <v>0</v>
      </c>
      <c r="Q654" s="189">
        <v>0</v>
      </c>
      <c r="R654" s="189">
        <f>Q654*H654</f>
        <v>0</v>
      </c>
      <c r="S654" s="189">
        <v>0</v>
      </c>
      <c r="T654" s="190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191" t="s">
        <v>173</v>
      </c>
      <c r="AT654" s="191" t="s">
        <v>168</v>
      </c>
      <c r="AU654" s="191" t="s">
        <v>82</v>
      </c>
      <c r="AY654" s="19" t="s">
        <v>166</v>
      </c>
      <c r="BE654" s="192">
        <f>IF(N654="základní",J654,0)</f>
        <v>0</v>
      </c>
      <c r="BF654" s="192">
        <f>IF(N654="snížená",J654,0)</f>
        <v>0</v>
      </c>
      <c r="BG654" s="192">
        <f>IF(N654="zákl. přenesená",J654,0)</f>
        <v>0</v>
      </c>
      <c r="BH654" s="192">
        <f>IF(N654="sníž. přenesená",J654,0)</f>
        <v>0</v>
      </c>
      <c r="BI654" s="192">
        <f>IF(N654="nulová",J654,0)</f>
        <v>0</v>
      </c>
      <c r="BJ654" s="19" t="s">
        <v>80</v>
      </c>
      <c r="BK654" s="192">
        <f>ROUND(I654*H654,2)</f>
        <v>0</v>
      </c>
      <c r="BL654" s="19" t="s">
        <v>173</v>
      </c>
      <c r="BM654" s="191" t="s">
        <v>941</v>
      </c>
    </row>
    <row r="655" s="2" customFormat="1" ht="24.15" customHeight="1">
      <c r="A655" s="38"/>
      <c r="B655" s="179"/>
      <c r="C655" s="180" t="s">
        <v>942</v>
      </c>
      <c r="D655" s="180" t="s">
        <v>168</v>
      </c>
      <c r="E655" s="181" t="s">
        <v>943</v>
      </c>
      <c r="F655" s="182" t="s">
        <v>944</v>
      </c>
      <c r="G655" s="183" t="s">
        <v>282</v>
      </c>
      <c r="H655" s="184">
        <v>5</v>
      </c>
      <c r="I655" s="185"/>
      <c r="J655" s="186">
        <f>ROUND(I655*H655,2)</f>
        <v>0</v>
      </c>
      <c r="K655" s="182" t="s">
        <v>1</v>
      </c>
      <c r="L655" s="39"/>
      <c r="M655" s="187" t="s">
        <v>1</v>
      </c>
      <c r="N655" s="188" t="s">
        <v>39</v>
      </c>
      <c r="O655" s="77"/>
      <c r="P655" s="189">
        <f>O655*H655</f>
        <v>0</v>
      </c>
      <c r="Q655" s="189">
        <v>0</v>
      </c>
      <c r="R655" s="189">
        <f>Q655*H655</f>
        <v>0</v>
      </c>
      <c r="S655" s="189">
        <v>0</v>
      </c>
      <c r="T655" s="190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191" t="s">
        <v>173</v>
      </c>
      <c r="AT655" s="191" t="s">
        <v>168</v>
      </c>
      <c r="AU655" s="191" t="s">
        <v>82</v>
      </c>
      <c r="AY655" s="19" t="s">
        <v>166</v>
      </c>
      <c r="BE655" s="192">
        <f>IF(N655="základní",J655,0)</f>
        <v>0</v>
      </c>
      <c r="BF655" s="192">
        <f>IF(N655="snížená",J655,0)</f>
        <v>0</v>
      </c>
      <c r="BG655" s="192">
        <f>IF(N655="zákl. přenesená",J655,0)</f>
        <v>0</v>
      </c>
      <c r="BH655" s="192">
        <f>IF(N655="sníž. přenesená",J655,0)</f>
        <v>0</v>
      </c>
      <c r="BI655" s="192">
        <f>IF(N655="nulová",J655,0)</f>
        <v>0</v>
      </c>
      <c r="BJ655" s="19" t="s">
        <v>80</v>
      </c>
      <c r="BK655" s="192">
        <f>ROUND(I655*H655,2)</f>
        <v>0</v>
      </c>
      <c r="BL655" s="19" t="s">
        <v>173</v>
      </c>
      <c r="BM655" s="191" t="s">
        <v>945</v>
      </c>
    </row>
    <row r="656" s="2" customFormat="1" ht="24.15" customHeight="1">
      <c r="A656" s="38"/>
      <c r="B656" s="179"/>
      <c r="C656" s="180" t="s">
        <v>946</v>
      </c>
      <c r="D656" s="180" t="s">
        <v>168</v>
      </c>
      <c r="E656" s="181" t="s">
        <v>947</v>
      </c>
      <c r="F656" s="182" t="s">
        <v>948</v>
      </c>
      <c r="G656" s="183" t="s">
        <v>282</v>
      </c>
      <c r="H656" s="184">
        <v>9</v>
      </c>
      <c r="I656" s="185"/>
      <c r="J656" s="186">
        <f>ROUND(I656*H656,2)</f>
        <v>0</v>
      </c>
      <c r="K656" s="182" t="s">
        <v>1</v>
      </c>
      <c r="L656" s="39"/>
      <c r="M656" s="187" t="s">
        <v>1</v>
      </c>
      <c r="N656" s="188" t="s">
        <v>39</v>
      </c>
      <c r="O656" s="77"/>
      <c r="P656" s="189">
        <f>O656*H656</f>
        <v>0</v>
      </c>
      <c r="Q656" s="189">
        <v>0</v>
      </c>
      <c r="R656" s="189">
        <f>Q656*H656</f>
        <v>0</v>
      </c>
      <c r="S656" s="189">
        <v>0</v>
      </c>
      <c r="T656" s="190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191" t="s">
        <v>173</v>
      </c>
      <c r="AT656" s="191" t="s">
        <v>168</v>
      </c>
      <c r="AU656" s="191" t="s">
        <v>82</v>
      </c>
      <c r="AY656" s="19" t="s">
        <v>166</v>
      </c>
      <c r="BE656" s="192">
        <f>IF(N656="základní",J656,0)</f>
        <v>0</v>
      </c>
      <c r="BF656" s="192">
        <f>IF(N656="snížená",J656,0)</f>
        <v>0</v>
      </c>
      <c r="BG656" s="192">
        <f>IF(N656="zákl. přenesená",J656,0)</f>
        <v>0</v>
      </c>
      <c r="BH656" s="192">
        <f>IF(N656="sníž. přenesená",J656,0)</f>
        <v>0</v>
      </c>
      <c r="BI656" s="192">
        <f>IF(N656="nulová",J656,0)</f>
        <v>0</v>
      </c>
      <c r="BJ656" s="19" t="s">
        <v>80</v>
      </c>
      <c r="BK656" s="192">
        <f>ROUND(I656*H656,2)</f>
        <v>0</v>
      </c>
      <c r="BL656" s="19" t="s">
        <v>173</v>
      </c>
      <c r="BM656" s="191" t="s">
        <v>949</v>
      </c>
    </row>
    <row r="657" s="2" customFormat="1" ht="24.15" customHeight="1">
      <c r="A657" s="38"/>
      <c r="B657" s="179"/>
      <c r="C657" s="180" t="s">
        <v>950</v>
      </c>
      <c r="D657" s="180" t="s">
        <v>168</v>
      </c>
      <c r="E657" s="181" t="s">
        <v>951</v>
      </c>
      <c r="F657" s="182" t="s">
        <v>952</v>
      </c>
      <c r="G657" s="183" t="s">
        <v>282</v>
      </c>
      <c r="H657" s="184">
        <v>9</v>
      </c>
      <c r="I657" s="185"/>
      <c r="J657" s="186">
        <f>ROUND(I657*H657,2)</f>
        <v>0</v>
      </c>
      <c r="K657" s="182" t="s">
        <v>1</v>
      </c>
      <c r="L657" s="39"/>
      <c r="M657" s="187" t="s">
        <v>1</v>
      </c>
      <c r="N657" s="188" t="s">
        <v>39</v>
      </c>
      <c r="O657" s="77"/>
      <c r="P657" s="189">
        <f>O657*H657</f>
        <v>0</v>
      </c>
      <c r="Q657" s="189">
        <v>0</v>
      </c>
      <c r="R657" s="189">
        <f>Q657*H657</f>
        <v>0</v>
      </c>
      <c r="S657" s="189">
        <v>0</v>
      </c>
      <c r="T657" s="190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191" t="s">
        <v>173</v>
      </c>
      <c r="AT657" s="191" t="s">
        <v>168</v>
      </c>
      <c r="AU657" s="191" t="s">
        <v>82</v>
      </c>
      <c r="AY657" s="19" t="s">
        <v>166</v>
      </c>
      <c r="BE657" s="192">
        <f>IF(N657="základní",J657,0)</f>
        <v>0</v>
      </c>
      <c r="BF657" s="192">
        <f>IF(N657="snížená",J657,0)</f>
        <v>0</v>
      </c>
      <c r="BG657" s="192">
        <f>IF(N657="zákl. přenesená",J657,0)</f>
        <v>0</v>
      </c>
      <c r="BH657" s="192">
        <f>IF(N657="sníž. přenesená",J657,0)</f>
        <v>0</v>
      </c>
      <c r="BI657" s="192">
        <f>IF(N657="nulová",J657,0)</f>
        <v>0</v>
      </c>
      <c r="BJ657" s="19" t="s">
        <v>80</v>
      </c>
      <c r="BK657" s="192">
        <f>ROUND(I657*H657,2)</f>
        <v>0</v>
      </c>
      <c r="BL657" s="19" t="s">
        <v>173</v>
      </c>
      <c r="BM657" s="191" t="s">
        <v>953</v>
      </c>
    </row>
    <row r="658" s="2" customFormat="1" ht="33" customHeight="1">
      <c r="A658" s="38"/>
      <c r="B658" s="179"/>
      <c r="C658" s="180" t="s">
        <v>954</v>
      </c>
      <c r="D658" s="180" t="s">
        <v>168</v>
      </c>
      <c r="E658" s="181" t="s">
        <v>955</v>
      </c>
      <c r="F658" s="182" t="s">
        <v>956</v>
      </c>
      <c r="G658" s="183" t="s">
        <v>282</v>
      </c>
      <c r="H658" s="184">
        <v>1</v>
      </c>
      <c r="I658" s="185"/>
      <c r="J658" s="186">
        <f>ROUND(I658*H658,2)</f>
        <v>0</v>
      </c>
      <c r="K658" s="182" t="s">
        <v>1</v>
      </c>
      <c r="L658" s="39"/>
      <c r="M658" s="187" t="s">
        <v>1</v>
      </c>
      <c r="N658" s="188" t="s">
        <v>39</v>
      </c>
      <c r="O658" s="77"/>
      <c r="P658" s="189">
        <f>O658*H658</f>
        <v>0</v>
      </c>
      <c r="Q658" s="189">
        <v>0</v>
      </c>
      <c r="R658" s="189">
        <f>Q658*H658</f>
        <v>0</v>
      </c>
      <c r="S658" s="189">
        <v>0</v>
      </c>
      <c r="T658" s="190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191" t="s">
        <v>173</v>
      </c>
      <c r="AT658" s="191" t="s">
        <v>168</v>
      </c>
      <c r="AU658" s="191" t="s">
        <v>82</v>
      </c>
      <c r="AY658" s="19" t="s">
        <v>166</v>
      </c>
      <c r="BE658" s="192">
        <f>IF(N658="základní",J658,0)</f>
        <v>0</v>
      </c>
      <c r="BF658" s="192">
        <f>IF(N658="snížená",J658,0)</f>
        <v>0</v>
      </c>
      <c r="BG658" s="192">
        <f>IF(N658="zákl. přenesená",J658,0)</f>
        <v>0</v>
      </c>
      <c r="BH658" s="192">
        <f>IF(N658="sníž. přenesená",J658,0)</f>
        <v>0</v>
      </c>
      <c r="BI658" s="192">
        <f>IF(N658="nulová",J658,0)</f>
        <v>0</v>
      </c>
      <c r="BJ658" s="19" t="s">
        <v>80</v>
      </c>
      <c r="BK658" s="192">
        <f>ROUND(I658*H658,2)</f>
        <v>0</v>
      </c>
      <c r="BL658" s="19" t="s">
        <v>173</v>
      </c>
      <c r="BM658" s="191" t="s">
        <v>957</v>
      </c>
    </row>
    <row r="659" s="2" customFormat="1" ht="24.15" customHeight="1">
      <c r="A659" s="38"/>
      <c r="B659" s="179"/>
      <c r="C659" s="180" t="s">
        <v>958</v>
      </c>
      <c r="D659" s="180" t="s">
        <v>168</v>
      </c>
      <c r="E659" s="181" t="s">
        <v>959</v>
      </c>
      <c r="F659" s="182" t="s">
        <v>960</v>
      </c>
      <c r="G659" s="183" t="s">
        <v>282</v>
      </c>
      <c r="H659" s="184">
        <v>5</v>
      </c>
      <c r="I659" s="185"/>
      <c r="J659" s="186">
        <f>ROUND(I659*H659,2)</f>
        <v>0</v>
      </c>
      <c r="K659" s="182" t="s">
        <v>1</v>
      </c>
      <c r="L659" s="39"/>
      <c r="M659" s="187" t="s">
        <v>1</v>
      </c>
      <c r="N659" s="188" t="s">
        <v>39</v>
      </c>
      <c r="O659" s="77"/>
      <c r="P659" s="189">
        <f>O659*H659</f>
        <v>0</v>
      </c>
      <c r="Q659" s="189">
        <v>0</v>
      </c>
      <c r="R659" s="189">
        <f>Q659*H659</f>
        <v>0</v>
      </c>
      <c r="S659" s="189">
        <v>0</v>
      </c>
      <c r="T659" s="190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191" t="s">
        <v>173</v>
      </c>
      <c r="AT659" s="191" t="s">
        <v>168</v>
      </c>
      <c r="AU659" s="191" t="s">
        <v>82</v>
      </c>
      <c r="AY659" s="19" t="s">
        <v>166</v>
      </c>
      <c r="BE659" s="192">
        <f>IF(N659="základní",J659,0)</f>
        <v>0</v>
      </c>
      <c r="BF659" s="192">
        <f>IF(N659="snížená",J659,0)</f>
        <v>0</v>
      </c>
      <c r="BG659" s="192">
        <f>IF(N659="zákl. přenesená",J659,0)</f>
        <v>0</v>
      </c>
      <c r="BH659" s="192">
        <f>IF(N659="sníž. přenesená",J659,0)</f>
        <v>0</v>
      </c>
      <c r="BI659" s="192">
        <f>IF(N659="nulová",J659,0)</f>
        <v>0</v>
      </c>
      <c r="BJ659" s="19" t="s">
        <v>80</v>
      </c>
      <c r="BK659" s="192">
        <f>ROUND(I659*H659,2)</f>
        <v>0</v>
      </c>
      <c r="BL659" s="19" t="s">
        <v>173</v>
      </c>
      <c r="BM659" s="191" t="s">
        <v>961</v>
      </c>
    </row>
    <row r="660" s="2" customFormat="1" ht="24.15" customHeight="1">
      <c r="A660" s="38"/>
      <c r="B660" s="179"/>
      <c r="C660" s="180" t="s">
        <v>962</v>
      </c>
      <c r="D660" s="180" t="s">
        <v>168</v>
      </c>
      <c r="E660" s="181" t="s">
        <v>963</v>
      </c>
      <c r="F660" s="182" t="s">
        <v>964</v>
      </c>
      <c r="G660" s="183" t="s">
        <v>282</v>
      </c>
      <c r="H660" s="184">
        <v>12</v>
      </c>
      <c r="I660" s="185"/>
      <c r="J660" s="186">
        <f>ROUND(I660*H660,2)</f>
        <v>0</v>
      </c>
      <c r="K660" s="182" t="s">
        <v>1</v>
      </c>
      <c r="L660" s="39"/>
      <c r="M660" s="187" t="s">
        <v>1</v>
      </c>
      <c r="N660" s="188" t="s">
        <v>39</v>
      </c>
      <c r="O660" s="77"/>
      <c r="P660" s="189">
        <f>O660*H660</f>
        <v>0</v>
      </c>
      <c r="Q660" s="189">
        <v>0</v>
      </c>
      <c r="R660" s="189">
        <f>Q660*H660</f>
        <v>0</v>
      </c>
      <c r="S660" s="189">
        <v>0</v>
      </c>
      <c r="T660" s="190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191" t="s">
        <v>173</v>
      </c>
      <c r="AT660" s="191" t="s">
        <v>168</v>
      </c>
      <c r="AU660" s="191" t="s">
        <v>82</v>
      </c>
      <c r="AY660" s="19" t="s">
        <v>166</v>
      </c>
      <c r="BE660" s="192">
        <f>IF(N660="základní",J660,0)</f>
        <v>0</v>
      </c>
      <c r="BF660" s="192">
        <f>IF(N660="snížená",J660,0)</f>
        <v>0</v>
      </c>
      <c r="BG660" s="192">
        <f>IF(N660="zákl. přenesená",J660,0)</f>
        <v>0</v>
      </c>
      <c r="BH660" s="192">
        <f>IF(N660="sníž. přenesená",J660,0)</f>
        <v>0</v>
      </c>
      <c r="BI660" s="192">
        <f>IF(N660="nulová",J660,0)</f>
        <v>0</v>
      </c>
      <c r="BJ660" s="19" t="s">
        <v>80</v>
      </c>
      <c r="BK660" s="192">
        <f>ROUND(I660*H660,2)</f>
        <v>0</v>
      </c>
      <c r="BL660" s="19" t="s">
        <v>173</v>
      </c>
      <c r="BM660" s="191" t="s">
        <v>965</v>
      </c>
    </row>
    <row r="661" s="2" customFormat="1" ht="37.8" customHeight="1">
      <c r="A661" s="38"/>
      <c r="B661" s="179"/>
      <c r="C661" s="180" t="s">
        <v>966</v>
      </c>
      <c r="D661" s="180" t="s">
        <v>168</v>
      </c>
      <c r="E661" s="181" t="s">
        <v>967</v>
      </c>
      <c r="F661" s="182" t="s">
        <v>968</v>
      </c>
      <c r="G661" s="183" t="s">
        <v>282</v>
      </c>
      <c r="H661" s="184">
        <v>1</v>
      </c>
      <c r="I661" s="185"/>
      <c r="J661" s="186">
        <f>ROUND(I661*H661,2)</f>
        <v>0</v>
      </c>
      <c r="K661" s="182" t="s">
        <v>1</v>
      </c>
      <c r="L661" s="39"/>
      <c r="M661" s="187" t="s">
        <v>1</v>
      </c>
      <c r="N661" s="188" t="s">
        <v>39</v>
      </c>
      <c r="O661" s="77"/>
      <c r="P661" s="189">
        <f>O661*H661</f>
        <v>0</v>
      </c>
      <c r="Q661" s="189">
        <v>0</v>
      </c>
      <c r="R661" s="189">
        <f>Q661*H661</f>
        <v>0</v>
      </c>
      <c r="S661" s="189">
        <v>0</v>
      </c>
      <c r="T661" s="190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191" t="s">
        <v>173</v>
      </c>
      <c r="AT661" s="191" t="s">
        <v>168</v>
      </c>
      <c r="AU661" s="191" t="s">
        <v>82</v>
      </c>
      <c r="AY661" s="19" t="s">
        <v>166</v>
      </c>
      <c r="BE661" s="192">
        <f>IF(N661="základní",J661,0)</f>
        <v>0</v>
      </c>
      <c r="BF661" s="192">
        <f>IF(N661="snížená",J661,0)</f>
        <v>0</v>
      </c>
      <c r="BG661" s="192">
        <f>IF(N661="zákl. přenesená",J661,0)</f>
        <v>0</v>
      </c>
      <c r="BH661" s="192">
        <f>IF(N661="sníž. přenesená",J661,0)</f>
        <v>0</v>
      </c>
      <c r="BI661" s="192">
        <f>IF(N661="nulová",J661,0)</f>
        <v>0</v>
      </c>
      <c r="BJ661" s="19" t="s">
        <v>80</v>
      </c>
      <c r="BK661" s="192">
        <f>ROUND(I661*H661,2)</f>
        <v>0</v>
      </c>
      <c r="BL661" s="19" t="s">
        <v>173</v>
      </c>
      <c r="BM661" s="191" t="s">
        <v>969</v>
      </c>
    </row>
    <row r="662" s="2" customFormat="1" ht="37.8" customHeight="1">
      <c r="A662" s="38"/>
      <c r="B662" s="179"/>
      <c r="C662" s="180" t="s">
        <v>970</v>
      </c>
      <c r="D662" s="180" t="s">
        <v>168</v>
      </c>
      <c r="E662" s="181" t="s">
        <v>971</v>
      </c>
      <c r="F662" s="182" t="s">
        <v>972</v>
      </c>
      <c r="G662" s="183" t="s">
        <v>282</v>
      </c>
      <c r="H662" s="184">
        <v>1</v>
      </c>
      <c r="I662" s="185"/>
      <c r="J662" s="186">
        <f>ROUND(I662*H662,2)</f>
        <v>0</v>
      </c>
      <c r="K662" s="182" t="s">
        <v>1</v>
      </c>
      <c r="L662" s="39"/>
      <c r="M662" s="187" t="s">
        <v>1</v>
      </c>
      <c r="N662" s="188" t="s">
        <v>39</v>
      </c>
      <c r="O662" s="77"/>
      <c r="P662" s="189">
        <f>O662*H662</f>
        <v>0</v>
      </c>
      <c r="Q662" s="189">
        <v>0</v>
      </c>
      <c r="R662" s="189">
        <f>Q662*H662</f>
        <v>0</v>
      </c>
      <c r="S662" s="189">
        <v>0</v>
      </c>
      <c r="T662" s="190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191" t="s">
        <v>173</v>
      </c>
      <c r="AT662" s="191" t="s">
        <v>168</v>
      </c>
      <c r="AU662" s="191" t="s">
        <v>82</v>
      </c>
      <c r="AY662" s="19" t="s">
        <v>166</v>
      </c>
      <c r="BE662" s="192">
        <f>IF(N662="základní",J662,0)</f>
        <v>0</v>
      </c>
      <c r="BF662" s="192">
        <f>IF(N662="snížená",J662,0)</f>
        <v>0</v>
      </c>
      <c r="BG662" s="192">
        <f>IF(N662="zákl. přenesená",J662,0)</f>
        <v>0</v>
      </c>
      <c r="BH662" s="192">
        <f>IF(N662="sníž. přenesená",J662,0)</f>
        <v>0</v>
      </c>
      <c r="BI662" s="192">
        <f>IF(N662="nulová",J662,0)</f>
        <v>0</v>
      </c>
      <c r="BJ662" s="19" t="s">
        <v>80</v>
      </c>
      <c r="BK662" s="192">
        <f>ROUND(I662*H662,2)</f>
        <v>0</v>
      </c>
      <c r="BL662" s="19" t="s">
        <v>173</v>
      </c>
      <c r="BM662" s="191" t="s">
        <v>973</v>
      </c>
    </row>
    <row r="663" s="2" customFormat="1" ht="24.15" customHeight="1">
      <c r="A663" s="38"/>
      <c r="B663" s="179"/>
      <c r="C663" s="180" t="s">
        <v>974</v>
      </c>
      <c r="D663" s="180" t="s">
        <v>168</v>
      </c>
      <c r="E663" s="181" t="s">
        <v>975</v>
      </c>
      <c r="F663" s="182" t="s">
        <v>976</v>
      </c>
      <c r="G663" s="183" t="s">
        <v>282</v>
      </c>
      <c r="H663" s="184">
        <v>1</v>
      </c>
      <c r="I663" s="185"/>
      <c r="J663" s="186">
        <f>ROUND(I663*H663,2)</f>
        <v>0</v>
      </c>
      <c r="K663" s="182" t="s">
        <v>1</v>
      </c>
      <c r="L663" s="39"/>
      <c r="M663" s="187" t="s">
        <v>1</v>
      </c>
      <c r="N663" s="188" t="s">
        <v>39</v>
      </c>
      <c r="O663" s="77"/>
      <c r="P663" s="189">
        <f>O663*H663</f>
        <v>0</v>
      </c>
      <c r="Q663" s="189">
        <v>0</v>
      </c>
      <c r="R663" s="189">
        <f>Q663*H663</f>
        <v>0</v>
      </c>
      <c r="S663" s="189">
        <v>0</v>
      </c>
      <c r="T663" s="190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191" t="s">
        <v>173</v>
      </c>
      <c r="AT663" s="191" t="s">
        <v>168</v>
      </c>
      <c r="AU663" s="191" t="s">
        <v>82</v>
      </c>
      <c r="AY663" s="19" t="s">
        <v>166</v>
      </c>
      <c r="BE663" s="192">
        <f>IF(N663="základní",J663,0)</f>
        <v>0</v>
      </c>
      <c r="BF663" s="192">
        <f>IF(N663="snížená",J663,0)</f>
        <v>0</v>
      </c>
      <c r="BG663" s="192">
        <f>IF(N663="zákl. přenesená",J663,0)</f>
        <v>0</v>
      </c>
      <c r="BH663" s="192">
        <f>IF(N663="sníž. přenesená",J663,0)</f>
        <v>0</v>
      </c>
      <c r="BI663" s="192">
        <f>IF(N663="nulová",J663,0)</f>
        <v>0</v>
      </c>
      <c r="BJ663" s="19" t="s">
        <v>80</v>
      </c>
      <c r="BK663" s="192">
        <f>ROUND(I663*H663,2)</f>
        <v>0</v>
      </c>
      <c r="BL663" s="19" t="s">
        <v>173</v>
      </c>
      <c r="BM663" s="191" t="s">
        <v>977</v>
      </c>
    </row>
    <row r="664" s="2" customFormat="1" ht="24.15" customHeight="1">
      <c r="A664" s="38"/>
      <c r="B664" s="179"/>
      <c r="C664" s="180" t="s">
        <v>978</v>
      </c>
      <c r="D664" s="180" t="s">
        <v>168</v>
      </c>
      <c r="E664" s="181" t="s">
        <v>979</v>
      </c>
      <c r="F664" s="182" t="s">
        <v>980</v>
      </c>
      <c r="G664" s="183" t="s">
        <v>282</v>
      </c>
      <c r="H664" s="184">
        <v>1</v>
      </c>
      <c r="I664" s="185"/>
      <c r="J664" s="186">
        <f>ROUND(I664*H664,2)</f>
        <v>0</v>
      </c>
      <c r="K664" s="182" t="s">
        <v>1</v>
      </c>
      <c r="L664" s="39"/>
      <c r="M664" s="187" t="s">
        <v>1</v>
      </c>
      <c r="N664" s="188" t="s">
        <v>39</v>
      </c>
      <c r="O664" s="77"/>
      <c r="P664" s="189">
        <f>O664*H664</f>
        <v>0</v>
      </c>
      <c r="Q664" s="189">
        <v>0</v>
      </c>
      <c r="R664" s="189">
        <f>Q664*H664</f>
        <v>0</v>
      </c>
      <c r="S664" s="189">
        <v>0</v>
      </c>
      <c r="T664" s="190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191" t="s">
        <v>173</v>
      </c>
      <c r="AT664" s="191" t="s">
        <v>168</v>
      </c>
      <c r="AU664" s="191" t="s">
        <v>82</v>
      </c>
      <c r="AY664" s="19" t="s">
        <v>166</v>
      </c>
      <c r="BE664" s="192">
        <f>IF(N664="základní",J664,0)</f>
        <v>0</v>
      </c>
      <c r="BF664" s="192">
        <f>IF(N664="snížená",J664,0)</f>
        <v>0</v>
      </c>
      <c r="BG664" s="192">
        <f>IF(N664="zákl. přenesená",J664,0)</f>
        <v>0</v>
      </c>
      <c r="BH664" s="192">
        <f>IF(N664="sníž. přenesená",J664,0)</f>
        <v>0</v>
      </c>
      <c r="BI664" s="192">
        <f>IF(N664="nulová",J664,0)</f>
        <v>0</v>
      </c>
      <c r="BJ664" s="19" t="s">
        <v>80</v>
      </c>
      <c r="BK664" s="192">
        <f>ROUND(I664*H664,2)</f>
        <v>0</v>
      </c>
      <c r="BL664" s="19" t="s">
        <v>173</v>
      </c>
      <c r="BM664" s="191" t="s">
        <v>981</v>
      </c>
    </row>
    <row r="665" s="2" customFormat="1" ht="24.15" customHeight="1">
      <c r="A665" s="38"/>
      <c r="B665" s="179"/>
      <c r="C665" s="180" t="s">
        <v>982</v>
      </c>
      <c r="D665" s="180" t="s">
        <v>168</v>
      </c>
      <c r="E665" s="181" t="s">
        <v>983</v>
      </c>
      <c r="F665" s="182" t="s">
        <v>984</v>
      </c>
      <c r="G665" s="183" t="s">
        <v>282</v>
      </c>
      <c r="H665" s="184">
        <v>1</v>
      </c>
      <c r="I665" s="185"/>
      <c r="J665" s="186">
        <f>ROUND(I665*H665,2)</f>
        <v>0</v>
      </c>
      <c r="K665" s="182" t="s">
        <v>1</v>
      </c>
      <c r="L665" s="39"/>
      <c r="M665" s="187" t="s">
        <v>1</v>
      </c>
      <c r="N665" s="188" t="s">
        <v>39</v>
      </c>
      <c r="O665" s="77"/>
      <c r="P665" s="189">
        <f>O665*H665</f>
        <v>0</v>
      </c>
      <c r="Q665" s="189">
        <v>0</v>
      </c>
      <c r="R665" s="189">
        <f>Q665*H665</f>
        <v>0</v>
      </c>
      <c r="S665" s="189">
        <v>0</v>
      </c>
      <c r="T665" s="190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191" t="s">
        <v>173</v>
      </c>
      <c r="AT665" s="191" t="s">
        <v>168</v>
      </c>
      <c r="AU665" s="191" t="s">
        <v>82</v>
      </c>
      <c r="AY665" s="19" t="s">
        <v>166</v>
      </c>
      <c r="BE665" s="192">
        <f>IF(N665="základní",J665,0)</f>
        <v>0</v>
      </c>
      <c r="BF665" s="192">
        <f>IF(N665="snížená",J665,0)</f>
        <v>0</v>
      </c>
      <c r="BG665" s="192">
        <f>IF(N665="zákl. přenesená",J665,0)</f>
        <v>0</v>
      </c>
      <c r="BH665" s="192">
        <f>IF(N665="sníž. přenesená",J665,0)</f>
        <v>0</v>
      </c>
      <c r="BI665" s="192">
        <f>IF(N665="nulová",J665,0)</f>
        <v>0</v>
      </c>
      <c r="BJ665" s="19" t="s">
        <v>80</v>
      </c>
      <c r="BK665" s="192">
        <f>ROUND(I665*H665,2)</f>
        <v>0</v>
      </c>
      <c r="BL665" s="19" t="s">
        <v>173</v>
      </c>
      <c r="BM665" s="191" t="s">
        <v>985</v>
      </c>
    </row>
    <row r="666" s="2" customFormat="1" ht="24.15" customHeight="1">
      <c r="A666" s="38"/>
      <c r="B666" s="179"/>
      <c r="C666" s="180" t="s">
        <v>986</v>
      </c>
      <c r="D666" s="180" t="s">
        <v>168</v>
      </c>
      <c r="E666" s="181" t="s">
        <v>987</v>
      </c>
      <c r="F666" s="182" t="s">
        <v>988</v>
      </c>
      <c r="G666" s="183" t="s">
        <v>282</v>
      </c>
      <c r="H666" s="184">
        <v>1</v>
      </c>
      <c r="I666" s="185"/>
      <c r="J666" s="186">
        <f>ROUND(I666*H666,2)</f>
        <v>0</v>
      </c>
      <c r="K666" s="182" t="s">
        <v>1</v>
      </c>
      <c r="L666" s="39"/>
      <c r="M666" s="187" t="s">
        <v>1</v>
      </c>
      <c r="N666" s="188" t="s">
        <v>39</v>
      </c>
      <c r="O666" s="77"/>
      <c r="P666" s="189">
        <f>O666*H666</f>
        <v>0</v>
      </c>
      <c r="Q666" s="189">
        <v>0</v>
      </c>
      <c r="R666" s="189">
        <f>Q666*H666</f>
        <v>0</v>
      </c>
      <c r="S666" s="189">
        <v>0</v>
      </c>
      <c r="T666" s="190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191" t="s">
        <v>173</v>
      </c>
      <c r="AT666" s="191" t="s">
        <v>168</v>
      </c>
      <c r="AU666" s="191" t="s">
        <v>82</v>
      </c>
      <c r="AY666" s="19" t="s">
        <v>166</v>
      </c>
      <c r="BE666" s="192">
        <f>IF(N666="základní",J666,0)</f>
        <v>0</v>
      </c>
      <c r="BF666" s="192">
        <f>IF(N666="snížená",J666,0)</f>
        <v>0</v>
      </c>
      <c r="BG666" s="192">
        <f>IF(N666="zákl. přenesená",J666,0)</f>
        <v>0</v>
      </c>
      <c r="BH666" s="192">
        <f>IF(N666="sníž. přenesená",J666,0)</f>
        <v>0</v>
      </c>
      <c r="BI666" s="192">
        <f>IF(N666="nulová",J666,0)</f>
        <v>0</v>
      </c>
      <c r="BJ666" s="19" t="s">
        <v>80</v>
      </c>
      <c r="BK666" s="192">
        <f>ROUND(I666*H666,2)</f>
        <v>0</v>
      </c>
      <c r="BL666" s="19" t="s">
        <v>173</v>
      </c>
      <c r="BM666" s="191" t="s">
        <v>989</v>
      </c>
    </row>
    <row r="667" s="2" customFormat="1" ht="24.15" customHeight="1">
      <c r="A667" s="38"/>
      <c r="B667" s="179"/>
      <c r="C667" s="180" t="s">
        <v>990</v>
      </c>
      <c r="D667" s="180" t="s">
        <v>168</v>
      </c>
      <c r="E667" s="181" t="s">
        <v>991</v>
      </c>
      <c r="F667" s="182" t="s">
        <v>992</v>
      </c>
      <c r="G667" s="183" t="s">
        <v>282</v>
      </c>
      <c r="H667" s="184">
        <v>2</v>
      </c>
      <c r="I667" s="185"/>
      <c r="J667" s="186">
        <f>ROUND(I667*H667,2)</f>
        <v>0</v>
      </c>
      <c r="K667" s="182" t="s">
        <v>1</v>
      </c>
      <c r="L667" s="39"/>
      <c r="M667" s="187" t="s">
        <v>1</v>
      </c>
      <c r="N667" s="188" t="s">
        <v>39</v>
      </c>
      <c r="O667" s="77"/>
      <c r="P667" s="189">
        <f>O667*H667</f>
        <v>0</v>
      </c>
      <c r="Q667" s="189">
        <v>0</v>
      </c>
      <c r="R667" s="189">
        <f>Q667*H667</f>
        <v>0</v>
      </c>
      <c r="S667" s="189">
        <v>0</v>
      </c>
      <c r="T667" s="190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191" t="s">
        <v>173</v>
      </c>
      <c r="AT667" s="191" t="s">
        <v>168</v>
      </c>
      <c r="AU667" s="191" t="s">
        <v>82</v>
      </c>
      <c r="AY667" s="19" t="s">
        <v>166</v>
      </c>
      <c r="BE667" s="192">
        <f>IF(N667="základní",J667,0)</f>
        <v>0</v>
      </c>
      <c r="BF667" s="192">
        <f>IF(N667="snížená",J667,0)</f>
        <v>0</v>
      </c>
      <c r="BG667" s="192">
        <f>IF(N667="zákl. přenesená",J667,0)</f>
        <v>0</v>
      </c>
      <c r="BH667" s="192">
        <f>IF(N667="sníž. přenesená",J667,0)</f>
        <v>0</v>
      </c>
      <c r="BI667" s="192">
        <f>IF(N667="nulová",J667,0)</f>
        <v>0</v>
      </c>
      <c r="BJ667" s="19" t="s">
        <v>80</v>
      </c>
      <c r="BK667" s="192">
        <f>ROUND(I667*H667,2)</f>
        <v>0</v>
      </c>
      <c r="BL667" s="19" t="s">
        <v>173</v>
      </c>
      <c r="BM667" s="191" t="s">
        <v>993</v>
      </c>
    </row>
    <row r="668" s="2" customFormat="1" ht="24.15" customHeight="1">
      <c r="A668" s="38"/>
      <c r="B668" s="179"/>
      <c r="C668" s="180" t="s">
        <v>994</v>
      </c>
      <c r="D668" s="180" t="s">
        <v>168</v>
      </c>
      <c r="E668" s="181" t="s">
        <v>995</v>
      </c>
      <c r="F668" s="182" t="s">
        <v>996</v>
      </c>
      <c r="G668" s="183" t="s">
        <v>282</v>
      </c>
      <c r="H668" s="184">
        <v>1</v>
      </c>
      <c r="I668" s="185"/>
      <c r="J668" s="186">
        <f>ROUND(I668*H668,2)</f>
        <v>0</v>
      </c>
      <c r="K668" s="182" t="s">
        <v>1</v>
      </c>
      <c r="L668" s="39"/>
      <c r="M668" s="187" t="s">
        <v>1</v>
      </c>
      <c r="N668" s="188" t="s">
        <v>39</v>
      </c>
      <c r="O668" s="77"/>
      <c r="P668" s="189">
        <f>O668*H668</f>
        <v>0</v>
      </c>
      <c r="Q668" s="189">
        <v>0</v>
      </c>
      <c r="R668" s="189">
        <f>Q668*H668</f>
        <v>0</v>
      </c>
      <c r="S668" s="189">
        <v>0</v>
      </c>
      <c r="T668" s="190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191" t="s">
        <v>173</v>
      </c>
      <c r="AT668" s="191" t="s">
        <v>168</v>
      </c>
      <c r="AU668" s="191" t="s">
        <v>82</v>
      </c>
      <c r="AY668" s="19" t="s">
        <v>166</v>
      </c>
      <c r="BE668" s="192">
        <f>IF(N668="základní",J668,0)</f>
        <v>0</v>
      </c>
      <c r="BF668" s="192">
        <f>IF(N668="snížená",J668,0)</f>
        <v>0</v>
      </c>
      <c r="BG668" s="192">
        <f>IF(N668="zákl. přenesená",J668,0)</f>
        <v>0</v>
      </c>
      <c r="BH668" s="192">
        <f>IF(N668="sníž. přenesená",J668,0)</f>
        <v>0</v>
      </c>
      <c r="BI668" s="192">
        <f>IF(N668="nulová",J668,0)</f>
        <v>0</v>
      </c>
      <c r="BJ668" s="19" t="s">
        <v>80</v>
      </c>
      <c r="BK668" s="192">
        <f>ROUND(I668*H668,2)</f>
        <v>0</v>
      </c>
      <c r="BL668" s="19" t="s">
        <v>173</v>
      </c>
      <c r="BM668" s="191" t="s">
        <v>997</v>
      </c>
    </row>
    <row r="669" s="13" customFormat="1">
      <c r="A669" s="13"/>
      <c r="B669" s="193"/>
      <c r="C669" s="13"/>
      <c r="D669" s="194" t="s">
        <v>175</v>
      </c>
      <c r="E669" s="195" t="s">
        <v>1</v>
      </c>
      <c r="F669" s="196" t="s">
        <v>275</v>
      </c>
      <c r="G669" s="13"/>
      <c r="H669" s="195" t="s">
        <v>1</v>
      </c>
      <c r="I669" s="197"/>
      <c r="J669" s="13"/>
      <c r="K669" s="13"/>
      <c r="L669" s="193"/>
      <c r="M669" s="198"/>
      <c r="N669" s="199"/>
      <c r="O669" s="199"/>
      <c r="P669" s="199"/>
      <c r="Q669" s="199"/>
      <c r="R669" s="199"/>
      <c r="S669" s="199"/>
      <c r="T669" s="200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195" t="s">
        <v>175</v>
      </c>
      <c r="AU669" s="195" t="s">
        <v>82</v>
      </c>
      <c r="AV669" s="13" t="s">
        <v>80</v>
      </c>
      <c r="AW669" s="13" t="s">
        <v>30</v>
      </c>
      <c r="AX669" s="13" t="s">
        <v>74</v>
      </c>
      <c r="AY669" s="195" t="s">
        <v>166</v>
      </c>
    </row>
    <row r="670" s="14" customFormat="1">
      <c r="A670" s="14"/>
      <c r="B670" s="201"/>
      <c r="C670" s="14"/>
      <c r="D670" s="194" t="s">
        <v>175</v>
      </c>
      <c r="E670" s="202" t="s">
        <v>1</v>
      </c>
      <c r="F670" s="203" t="s">
        <v>80</v>
      </c>
      <c r="G670" s="14"/>
      <c r="H670" s="204">
        <v>1</v>
      </c>
      <c r="I670" s="205"/>
      <c r="J670" s="14"/>
      <c r="K670" s="14"/>
      <c r="L670" s="201"/>
      <c r="M670" s="206"/>
      <c r="N670" s="207"/>
      <c r="O670" s="207"/>
      <c r="P670" s="207"/>
      <c r="Q670" s="207"/>
      <c r="R670" s="207"/>
      <c r="S670" s="207"/>
      <c r="T670" s="208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02" t="s">
        <v>175</v>
      </c>
      <c r="AU670" s="202" t="s">
        <v>82</v>
      </c>
      <c r="AV670" s="14" t="s">
        <v>82</v>
      </c>
      <c r="AW670" s="14" t="s">
        <v>30</v>
      </c>
      <c r="AX670" s="14" t="s">
        <v>80</v>
      </c>
      <c r="AY670" s="202" t="s">
        <v>166</v>
      </c>
    </row>
    <row r="671" s="2" customFormat="1" ht="37.8" customHeight="1">
      <c r="A671" s="38"/>
      <c r="B671" s="179"/>
      <c r="C671" s="180" t="s">
        <v>998</v>
      </c>
      <c r="D671" s="180" t="s">
        <v>168</v>
      </c>
      <c r="E671" s="181" t="s">
        <v>999</v>
      </c>
      <c r="F671" s="182" t="s">
        <v>1000</v>
      </c>
      <c r="G671" s="183" t="s">
        <v>391</v>
      </c>
      <c r="H671" s="184">
        <v>7.5</v>
      </c>
      <c r="I671" s="185"/>
      <c r="J671" s="186">
        <f>ROUND(I671*H671,2)</f>
        <v>0</v>
      </c>
      <c r="K671" s="182" t="s">
        <v>1</v>
      </c>
      <c r="L671" s="39"/>
      <c r="M671" s="187" t="s">
        <v>1</v>
      </c>
      <c r="N671" s="188" t="s">
        <v>39</v>
      </c>
      <c r="O671" s="77"/>
      <c r="P671" s="189">
        <f>O671*H671</f>
        <v>0</v>
      </c>
      <c r="Q671" s="189">
        <v>0</v>
      </c>
      <c r="R671" s="189">
        <f>Q671*H671</f>
        <v>0</v>
      </c>
      <c r="S671" s="189">
        <v>0</v>
      </c>
      <c r="T671" s="190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191" t="s">
        <v>173</v>
      </c>
      <c r="AT671" s="191" t="s">
        <v>168</v>
      </c>
      <c r="AU671" s="191" t="s">
        <v>82</v>
      </c>
      <c r="AY671" s="19" t="s">
        <v>166</v>
      </c>
      <c r="BE671" s="192">
        <f>IF(N671="základní",J671,0)</f>
        <v>0</v>
      </c>
      <c r="BF671" s="192">
        <f>IF(N671="snížená",J671,0)</f>
        <v>0</v>
      </c>
      <c r="BG671" s="192">
        <f>IF(N671="zákl. přenesená",J671,0)</f>
        <v>0</v>
      </c>
      <c r="BH671" s="192">
        <f>IF(N671="sníž. přenesená",J671,0)</f>
        <v>0</v>
      </c>
      <c r="BI671" s="192">
        <f>IF(N671="nulová",J671,0)</f>
        <v>0</v>
      </c>
      <c r="BJ671" s="19" t="s">
        <v>80</v>
      </c>
      <c r="BK671" s="192">
        <f>ROUND(I671*H671,2)</f>
        <v>0</v>
      </c>
      <c r="BL671" s="19" t="s">
        <v>173</v>
      </c>
      <c r="BM671" s="191" t="s">
        <v>1001</v>
      </c>
    </row>
    <row r="672" s="2" customFormat="1" ht="24.15" customHeight="1">
      <c r="A672" s="38"/>
      <c r="B672" s="179"/>
      <c r="C672" s="180" t="s">
        <v>386</v>
      </c>
      <c r="D672" s="180" t="s">
        <v>168</v>
      </c>
      <c r="E672" s="181" t="s">
        <v>1002</v>
      </c>
      <c r="F672" s="182" t="s">
        <v>1003</v>
      </c>
      <c r="G672" s="183" t="s">
        <v>282</v>
      </c>
      <c r="H672" s="184">
        <v>8</v>
      </c>
      <c r="I672" s="185"/>
      <c r="J672" s="186">
        <f>ROUND(I672*H672,2)</f>
        <v>0</v>
      </c>
      <c r="K672" s="182" t="s">
        <v>1</v>
      </c>
      <c r="L672" s="39"/>
      <c r="M672" s="187" t="s">
        <v>1</v>
      </c>
      <c r="N672" s="188" t="s">
        <v>39</v>
      </c>
      <c r="O672" s="77"/>
      <c r="P672" s="189">
        <f>O672*H672</f>
        <v>0</v>
      </c>
      <c r="Q672" s="189">
        <v>0</v>
      </c>
      <c r="R672" s="189">
        <f>Q672*H672</f>
        <v>0</v>
      </c>
      <c r="S672" s="189">
        <v>0</v>
      </c>
      <c r="T672" s="190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191" t="s">
        <v>173</v>
      </c>
      <c r="AT672" s="191" t="s">
        <v>168</v>
      </c>
      <c r="AU672" s="191" t="s">
        <v>82</v>
      </c>
      <c r="AY672" s="19" t="s">
        <v>166</v>
      </c>
      <c r="BE672" s="192">
        <f>IF(N672="základní",J672,0)</f>
        <v>0</v>
      </c>
      <c r="BF672" s="192">
        <f>IF(N672="snížená",J672,0)</f>
        <v>0</v>
      </c>
      <c r="BG672" s="192">
        <f>IF(N672="zákl. přenesená",J672,0)</f>
        <v>0</v>
      </c>
      <c r="BH672" s="192">
        <f>IF(N672="sníž. přenesená",J672,0)</f>
        <v>0</v>
      </c>
      <c r="BI672" s="192">
        <f>IF(N672="nulová",J672,0)</f>
        <v>0</v>
      </c>
      <c r="BJ672" s="19" t="s">
        <v>80</v>
      </c>
      <c r="BK672" s="192">
        <f>ROUND(I672*H672,2)</f>
        <v>0</v>
      </c>
      <c r="BL672" s="19" t="s">
        <v>173</v>
      </c>
      <c r="BM672" s="191" t="s">
        <v>1004</v>
      </c>
    </row>
    <row r="673" s="13" customFormat="1">
      <c r="A673" s="13"/>
      <c r="B673" s="193"/>
      <c r="C673" s="13"/>
      <c r="D673" s="194" t="s">
        <v>175</v>
      </c>
      <c r="E673" s="195" t="s">
        <v>1</v>
      </c>
      <c r="F673" s="196" t="s">
        <v>1005</v>
      </c>
      <c r="G673" s="13"/>
      <c r="H673" s="195" t="s">
        <v>1</v>
      </c>
      <c r="I673" s="197"/>
      <c r="J673" s="13"/>
      <c r="K673" s="13"/>
      <c r="L673" s="193"/>
      <c r="M673" s="198"/>
      <c r="N673" s="199"/>
      <c r="O673" s="199"/>
      <c r="P673" s="199"/>
      <c r="Q673" s="199"/>
      <c r="R673" s="199"/>
      <c r="S673" s="199"/>
      <c r="T673" s="20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195" t="s">
        <v>175</v>
      </c>
      <c r="AU673" s="195" t="s">
        <v>82</v>
      </c>
      <c r="AV673" s="13" t="s">
        <v>80</v>
      </c>
      <c r="AW673" s="13" t="s">
        <v>30</v>
      </c>
      <c r="AX673" s="13" t="s">
        <v>74</v>
      </c>
      <c r="AY673" s="195" t="s">
        <v>166</v>
      </c>
    </row>
    <row r="674" s="14" customFormat="1">
      <c r="A674" s="14"/>
      <c r="B674" s="201"/>
      <c r="C674" s="14"/>
      <c r="D674" s="194" t="s">
        <v>175</v>
      </c>
      <c r="E674" s="202" t="s">
        <v>1</v>
      </c>
      <c r="F674" s="203" t="s">
        <v>1006</v>
      </c>
      <c r="G674" s="14"/>
      <c r="H674" s="204">
        <v>3</v>
      </c>
      <c r="I674" s="205"/>
      <c r="J674" s="14"/>
      <c r="K674" s="14"/>
      <c r="L674" s="201"/>
      <c r="M674" s="206"/>
      <c r="N674" s="207"/>
      <c r="O674" s="207"/>
      <c r="P674" s="207"/>
      <c r="Q674" s="207"/>
      <c r="R674" s="207"/>
      <c r="S674" s="207"/>
      <c r="T674" s="208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02" t="s">
        <v>175</v>
      </c>
      <c r="AU674" s="202" t="s">
        <v>82</v>
      </c>
      <c r="AV674" s="14" t="s">
        <v>82</v>
      </c>
      <c r="AW674" s="14" t="s">
        <v>30</v>
      </c>
      <c r="AX674" s="14" t="s">
        <v>74</v>
      </c>
      <c r="AY674" s="202" t="s">
        <v>166</v>
      </c>
    </row>
    <row r="675" s="13" customFormat="1">
      <c r="A675" s="13"/>
      <c r="B675" s="193"/>
      <c r="C675" s="13"/>
      <c r="D675" s="194" t="s">
        <v>175</v>
      </c>
      <c r="E675" s="195" t="s">
        <v>1</v>
      </c>
      <c r="F675" s="196" t="s">
        <v>1007</v>
      </c>
      <c r="G675" s="13"/>
      <c r="H675" s="195" t="s">
        <v>1</v>
      </c>
      <c r="I675" s="197"/>
      <c r="J675" s="13"/>
      <c r="K675" s="13"/>
      <c r="L675" s="193"/>
      <c r="M675" s="198"/>
      <c r="N675" s="199"/>
      <c r="O675" s="199"/>
      <c r="P675" s="199"/>
      <c r="Q675" s="199"/>
      <c r="R675" s="199"/>
      <c r="S675" s="199"/>
      <c r="T675" s="20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95" t="s">
        <v>175</v>
      </c>
      <c r="AU675" s="195" t="s">
        <v>82</v>
      </c>
      <c r="AV675" s="13" t="s">
        <v>80</v>
      </c>
      <c r="AW675" s="13" t="s">
        <v>30</v>
      </c>
      <c r="AX675" s="13" t="s">
        <v>74</v>
      </c>
      <c r="AY675" s="195" t="s">
        <v>166</v>
      </c>
    </row>
    <row r="676" s="14" customFormat="1">
      <c r="A676" s="14"/>
      <c r="B676" s="201"/>
      <c r="C676" s="14"/>
      <c r="D676" s="194" t="s">
        <v>175</v>
      </c>
      <c r="E676" s="202" t="s">
        <v>1</v>
      </c>
      <c r="F676" s="203" t="s">
        <v>1006</v>
      </c>
      <c r="G676" s="14"/>
      <c r="H676" s="204">
        <v>3</v>
      </c>
      <c r="I676" s="205"/>
      <c r="J676" s="14"/>
      <c r="K676" s="14"/>
      <c r="L676" s="201"/>
      <c r="M676" s="206"/>
      <c r="N676" s="207"/>
      <c r="O676" s="207"/>
      <c r="P676" s="207"/>
      <c r="Q676" s="207"/>
      <c r="R676" s="207"/>
      <c r="S676" s="207"/>
      <c r="T676" s="208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02" t="s">
        <v>175</v>
      </c>
      <c r="AU676" s="202" t="s">
        <v>82</v>
      </c>
      <c r="AV676" s="14" t="s">
        <v>82</v>
      </c>
      <c r="AW676" s="14" t="s">
        <v>30</v>
      </c>
      <c r="AX676" s="14" t="s">
        <v>74</v>
      </c>
      <c r="AY676" s="202" t="s">
        <v>166</v>
      </c>
    </row>
    <row r="677" s="13" customFormat="1">
      <c r="A677" s="13"/>
      <c r="B677" s="193"/>
      <c r="C677" s="13"/>
      <c r="D677" s="194" t="s">
        <v>175</v>
      </c>
      <c r="E677" s="195" t="s">
        <v>1</v>
      </c>
      <c r="F677" s="196" t="s">
        <v>1008</v>
      </c>
      <c r="G677" s="13"/>
      <c r="H677" s="195" t="s">
        <v>1</v>
      </c>
      <c r="I677" s="197"/>
      <c r="J677" s="13"/>
      <c r="K677" s="13"/>
      <c r="L677" s="193"/>
      <c r="M677" s="198"/>
      <c r="N677" s="199"/>
      <c r="O677" s="199"/>
      <c r="P677" s="199"/>
      <c r="Q677" s="199"/>
      <c r="R677" s="199"/>
      <c r="S677" s="199"/>
      <c r="T677" s="20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95" t="s">
        <v>175</v>
      </c>
      <c r="AU677" s="195" t="s">
        <v>82</v>
      </c>
      <c r="AV677" s="13" t="s">
        <v>80</v>
      </c>
      <c r="AW677" s="13" t="s">
        <v>30</v>
      </c>
      <c r="AX677" s="13" t="s">
        <v>74</v>
      </c>
      <c r="AY677" s="195" t="s">
        <v>166</v>
      </c>
    </row>
    <row r="678" s="14" customFormat="1">
      <c r="A678" s="14"/>
      <c r="B678" s="201"/>
      <c r="C678" s="14"/>
      <c r="D678" s="194" t="s">
        <v>175</v>
      </c>
      <c r="E678" s="202" t="s">
        <v>1</v>
      </c>
      <c r="F678" s="203" t="s">
        <v>80</v>
      </c>
      <c r="G678" s="14"/>
      <c r="H678" s="204">
        <v>1</v>
      </c>
      <c r="I678" s="205"/>
      <c r="J678" s="14"/>
      <c r="K678" s="14"/>
      <c r="L678" s="201"/>
      <c r="M678" s="206"/>
      <c r="N678" s="207"/>
      <c r="O678" s="207"/>
      <c r="P678" s="207"/>
      <c r="Q678" s="207"/>
      <c r="R678" s="207"/>
      <c r="S678" s="207"/>
      <c r="T678" s="208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02" t="s">
        <v>175</v>
      </c>
      <c r="AU678" s="202" t="s">
        <v>82</v>
      </c>
      <c r="AV678" s="14" t="s">
        <v>82</v>
      </c>
      <c r="AW678" s="14" t="s">
        <v>30</v>
      </c>
      <c r="AX678" s="14" t="s">
        <v>74</v>
      </c>
      <c r="AY678" s="202" t="s">
        <v>166</v>
      </c>
    </row>
    <row r="679" s="13" customFormat="1">
      <c r="A679" s="13"/>
      <c r="B679" s="193"/>
      <c r="C679" s="13"/>
      <c r="D679" s="194" t="s">
        <v>175</v>
      </c>
      <c r="E679" s="195" t="s">
        <v>1</v>
      </c>
      <c r="F679" s="196" t="s">
        <v>1009</v>
      </c>
      <c r="G679" s="13"/>
      <c r="H679" s="195" t="s">
        <v>1</v>
      </c>
      <c r="I679" s="197"/>
      <c r="J679" s="13"/>
      <c r="K679" s="13"/>
      <c r="L679" s="193"/>
      <c r="M679" s="198"/>
      <c r="N679" s="199"/>
      <c r="O679" s="199"/>
      <c r="P679" s="199"/>
      <c r="Q679" s="199"/>
      <c r="R679" s="199"/>
      <c r="S679" s="199"/>
      <c r="T679" s="20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195" t="s">
        <v>175</v>
      </c>
      <c r="AU679" s="195" t="s">
        <v>82</v>
      </c>
      <c r="AV679" s="13" t="s">
        <v>80</v>
      </c>
      <c r="AW679" s="13" t="s">
        <v>30</v>
      </c>
      <c r="AX679" s="13" t="s">
        <v>74</v>
      </c>
      <c r="AY679" s="195" t="s">
        <v>166</v>
      </c>
    </row>
    <row r="680" s="14" customFormat="1">
      <c r="A680" s="14"/>
      <c r="B680" s="201"/>
      <c r="C680" s="14"/>
      <c r="D680" s="194" t="s">
        <v>175</v>
      </c>
      <c r="E680" s="202" t="s">
        <v>1</v>
      </c>
      <c r="F680" s="203" t="s">
        <v>80</v>
      </c>
      <c r="G680" s="14"/>
      <c r="H680" s="204">
        <v>1</v>
      </c>
      <c r="I680" s="205"/>
      <c r="J680" s="14"/>
      <c r="K680" s="14"/>
      <c r="L680" s="201"/>
      <c r="M680" s="206"/>
      <c r="N680" s="207"/>
      <c r="O680" s="207"/>
      <c r="P680" s="207"/>
      <c r="Q680" s="207"/>
      <c r="R680" s="207"/>
      <c r="S680" s="207"/>
      <c r="T680" s="208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02" t="s">
        <v>175</v>
      </c>
      <c r="AU680" s="202" t="s">
        <v>82</v>
      </c>
      <c r="AV680" s="14" t="s">
        <v>82</v>
      </c>
      <c r="AW680" s="14" t="s">
        <v>30</v>
      </c>
      <c r="AX680" s="14" t="s">
        <v>74</v>
      </c>
      <c r="AY680" s="202" t="s">
        <v>166</v>
      </c>
    </row>
    <row r="681" s="15" customFormat="1">
      <c r="A681" s="15"/>
      <c r="B681" s="209"/>
      <c r="C681" s="15"/>
      <c r="D681" s="194" t="s">
        <v>175</v>
      </c>
      <c r="E681" s="210" t="s">
        <v>1</v>
      </c>
      <c r="F681" s="211" t="s">
        <v>180</v>
      </c>
      <c r="G681" s="15"/>
      <c r="H681" s="212">
        <v>8</v>
      </c>
      <c r="I681" s="213"/>
      <c r="J681" s="15"/>
      <c r="K681" s="15"/>
      <c r="L681" s="209"/>
      <c r="M681" s="214"/>
      <c r="N681" s="215"/>
      <c r="O681" s="215"/>
      <c r="P681" s="215"/>
      <c r="Q681" s="215"/>
      <c r="R681" s="215"/>
      <c r="S681" s="215"/>
      <c r="T681" s="216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10" t="s">
        <v>175</v>
      </c>
      <c r="AU681" s="210" t="s">
        <v>82</v>
      </c>
      <c r="AV681" s="15" t="s">
        <v>173</v>
      </c>
      <c r="AW681" s="15" t="s">
        <v>30</v>
      </c>
      <c r="AX681" s="15" t="s">
        <v>80</v>
      </c>
      <c r="AY681" s="210" t="s">
        <v>166</v>
      </c>
    </row>
    <row r="682" s="2" customFormat="1" ht="24.15" customHeight="1">
      <c r="A682" s="38"/>
      <c r="B682" s="179"/>
      <c r="C682" s="180" t="s">
        <v>1010</v>
      </c>
      <c r="D682" s="180" t="s">
        <v>168</v>
      </c>
      <c r="E682" s="181" t="s">
        <v>1011</v>
      </c>
      <c r="F682" s="182" t="s">
        <v>1012</v>
      </c>
      <c r="G682" s="183" t="s">
        <v>282</v>
      </c>
      <c r="H682" s="184">
        <v>1</v>
      </c>
      <c r="I682" s="185"/>
      <c r="J682" s="186">
        <f>ROUND(I682*H682,2)</f>
        <v>0</v>
      </c>
      <c r="K682" s="182" t="s">
        <v>1</v>
      </c>
      <c r="L682" s="39"/>
      <c r="M682" s="187" t="s">
        <v>1</v>
      </c>
      <c r="N682" s="188" t="s">
        <v>39</v>
      </c>
      <c r="O682" s="77"/>
      <c r="P682" s="189">
        <f>O682*H682</f>
        <v>0</v>
      </c>
      <c r="Q682" s="189">
        <v>0</v>
      </c>
      <c r="R682" s="189">
        <f>Q682*H682</f>
        <v>0</v>
      </c>
      <c r="S682" s="189">
        <v>0</v>
      </c>
      <c r="T682" s="190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191" t="s">
        <v>173</v>
      </c>
      <c r="AT682" s="191" t="s">
        <v>168</v>
      </c>
      <c r="AU682" s="191" t="s">
        <v>82</v>
      </c>
      <c r="AY682" s="19" t="s">
        <v>166</v>
      </c>
      <c r="BE682" s="192">
        <f>IF(N682="základní",J682,0)</f>
        <v>0</v>
      </c>
      <c r="BF682" s="192">
        <f>IF(N682="snížená",J682,0)</f>
        <v>0</v>
      </c>
      <c r="BG682" s="192">
        <f>IF(N682="zákl. přenesená",J682,0)</f>
        <v>0</v>
      </c>
      <c r="BH682" s="192">
        <f>IF(N682="sníž. přenesená",J682,0)</f>
        <v>0</v>
      </c>
      <c r="BI682" s="192">
        <f>IF(N682="nulová",J682,0)</f>
        <v>0</v>
      </c>
      <c r="BJ682" s="19" t="s">
        <v>80</v>
      </c>
      <c r="BK682" s="192">
        <f>ROUND(I682*H682,2)</f>
        <v>0</v>
      </c>
      <c r="BL682" s="19" t="s">
        <v>173</v>
      </c>
      <c r="BM682" s="191" t="s">
        <v>1013</v>
      </c>
    </row>
    <row r="683" s="2" customFormat="1" ht="33" customHeight="1">
      <c r="A683" s="38"/>
      <c r="B683" s="179"/>
      <c r="C683" s="180" t="s">
        <v>1014</v>
      </c>
      <c r="D683" s="180" t="s">
        <v>168</v>
      </c>
      <c r="E683" s="181" t="s">
        <v>1015</v>
      </c>
      <c r="F683" s="182" t="s">
        <v>1016</v>
      </c>
      <c r="G683" s="183" t="s">
        <v>282</v>
      </c>
      <c r="H683" s="184">
        <v>1</v>
      </c>
      <c r="I683" s="185"/>
      <c r="J683" s="186">
        <f>ROUND(I683*H683,2)</f>
        <v>0</v>
      </c>
      <c r="K683" s="182" t="s">
        <v>1</v>
      </c>
      <c r="L683" s="39"/>
      <c r="M683" s="187" t="s">
        <v>1</v>
      </c>
      <c r="N683" s="188" t="s">
        <v>39</v>
      </c>
      <c r="O683" s="77"/>
      <c r="P683" s="189">
        <f>O683*H683</f>
        <v>0</v>
      </c>
      <c r="Q683" s="189">
        <v>0</v>
      </c>
      <c r="R683" s="189">
        <f>Q683*H683</f>
        <v>0</v>
      </c>
      <c r="S683" s="189">
        <v>0</v>
      </c>
      <c r="T683" s="190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191" t="s">
        <v>173</v>
      </c>
      <c r="AT683" s="191" t="s">
        <v>168</v>
      </c>
      <c r="AU683" s="191" t="s">
        <v>82</v>
      </c>
      <c r="AY683" s="19" t="s">
        <v>166</v>
      </c>
      <c r="BE683" s="192">
        <f>IF(N683="základní",J683,0)</f>
        <v>0</v>
      </c>
      <c r="BF683" s="192">
        <f>IF(N683="snížená",J683,0)</f>
        <v>0</v>
      </c>
      <c r="BG683" s="192">
        <f>IF(N683="zákl. přenesená",J683,0)</f>
        <v>0</v>
      </c>
      <c r="BH683" s="192">
        <f>IF(N683="sníž. přenesená",J683,0)</f>
        <v>0</v>
      </c>
      <c r="BI683" s="192">
        <f>IF(N683="nulová",J683,0)</f>
        <v>0</v>
      </c>
      <c r="BJ683" s="19" t="s">
        <v>80</v>
      </c>
      <c r="BK683" s="192">
        <f>ROUND(I683*H683,2)</f>
        <v>0</v>
      </c>
      <c r="BL683" s="19" t="s">
        <v>173</v>
      </c>
      <c r="BM683" s="191" t="s">
        <v>1017</v>
      </c>
    </row>
    <row r="684" s="2" customFormat="1" ht="24.15" customHeight="1">
      <c r="A684" s="38"/>
      <c r="B684" s="179"/>
      <c r="C684" s="180" t="s">
        <v>1018</v>
      </c>
      <c r="D684" s="180" t="s">
        <v>168</v>
      </c>
      <c r="E684" s="181" t="s">
        <v>1019</v>
      </c>
      <c r="F684" s="182" t="s">
        <v>1020</v>
      </c>
      <c r="G684" s="183" t="s">
        <v>282</v>
      </c>
      <c r="H684" s="184">
        <v>1</v>
      </c>
      <c r="I684" s="185"/>
      <c r="J684" s="186">
        <f>ROUND(I684*H684,2)</f>
        <v>0</v>
      </c>
      <c r="K684" s="182" t="s">
        <v>1</v>
      </c>
      <c r="L684" s="39"/>
      <c r="M684" s="187" t="s">
        <v>1</v>
      </c>
      <c r="N684" s="188" t="s">
        <v>39</v>
      </c>
      <c r="O684" s="77"/>
      <c r="P684" s="189">
        <f>O684*H684</f>
        <v>0</v>
      </c>
      <c r="Q684" s="189">
        <v>0</v>
      </c>
      <c r="R684" s="189">
        <f>Q684*H684</f>
        <v>0</v>
      </c>
      <c r="S684" s="189">
        <v>0</v>
      </c>
      <c r="T684" s="190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191" t="s">
        <v>173</v>
      </c>
      <c r="AT684" s="191" t="s">
        <v>168</v>
      </c>
      <c r="AU684" s="191" t="s">
        <v>82</v>
      </c>
      <c r="AY684" s="19" t="s">
        <v>166</v>
      </c>
      <c r="BE684" s="192">
        <f>IF(N684="základní",J684,0)</f>
        <v>0</v>
      </c>
      <c r="BF684" s="192">
        <f>IF(N684="snížená",J684,0)</f>
        <v>0</v>
      </c>
      <c r="BG684" s="192">
        <f>IF(N684="zákl. přenesená",J684,0)</f>
        <v>0</v>
      </c>
      <c r="BH684" s="192">
        <f>IF(N684="sníž. přenesená",J684,0)</f>
        <v>0</v>
      </c>
      <c r="BI684" s="192">
        <f>IF(N684="nulová",J684,0)</f>
        <v>0</v>
      </c>
      <c r="BJ684" s="19" t="s">
        <v>80</v>
      </c>
      <c r="BK684" s="192">
        <f>ROUND(I684*H684,2)</f>
        <v>0</v>
      </c>
      <c r="BL684" s="19" t="s">
        <v>173</v>
      </c>
      <c r="BM684" s="191" t="s">
        <v>1021</v>
      </c>
    </row>
    <row r="685" s="2" customFormat="1" ht="37.8" customHeight="1">
      <c r="A685" s="38"/>
      <c r="B685" s="179"/>
      <c r="C685" s="180" t="s">
        <v>1022</v>
      </c>
      <c r="D685" s="180" t="s">
        <v>168</v>
      </c>
      <c r="E685" s="181" t="s">
        <v>1023</v>
      </c>
      <c r="F685" s="182" t="s">
        <v>1024</v>
      </c>
      <c r="G685" s="183" t="s">
        <v>282</v>
      </c>
      <c r="H685" s="184">
        <v>1</v>
      </c>
      <c r="I685" s="185"/>
      <c r="J685" s="186">
        <f>ROUND(I685*H685,2)</f>
        <v>0</v>
      </c>
      <c r="K685" s="182" t="s">
        <v>1</v>
      </c>
      <c r="L685" s="39"/>
      <c r="M685" s="187" t="s">
        <v>1</v>
      </c>
      <c r="N685" s="188" t="s">
        <v>39</v>
      </c>
      <c r="O685" s="77"/>
      <c r="P685" s="189">
        <f>O685*H685</f>
        <v>0</v>
      </c>
      <c r="Q685" s="189">
        <v>0</v>
      </c>
      <c r="R685" s="189">
        <f>Q685*H685</f>
        <v>0</v>
      </c>
      <c r="S685" s="189">
        <v>0</v>
      </c>
      <c r="T685" s="190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191" t="s">
        <v>173</v>
      </c>
      <c r="AT685" s="191" t="s">
        <v>168</v>
      </c>
      <c r="AU685" s="191" t="s">
        <v>82</v>
      </c>
      <c r="AY685" s="19" t="s">
        <v>166</v>
      </c>
      <c r="BE685" s="192">
        <f>IF(N685="základní",J685,0)</f>
        <v>0</v>
      </c>
      <c r="BF685" s="192">
        <f>IF(N685="snížená",J685,0)</f>
        <v>0</v>
      </c>
      <c r="BG685" s="192">
        <f>IF(N685="zákl. přenesená",J685,0)</f>
        <v>0</v>
      </c>
      <c r="BH685" s="192">
        <f>IF(N685="sníž. přenesená",J685,0)</f>
        <v>0</v>
      </c>
      <c r="BI685" s="192">
        <f>IF(N685="nulová",J685,0)</f>
        <v>0</v>
      </c>
      <c r="BJ685" s="19" t="s">
        <v>80</v>
      </c>
      <c r="BK685" s="192">
        <f>ROUND(I685*H685,2)</f>
        <v>0</v>
      </c>
      <c r="BL685" s="19" t="s">
        <v>173</v>
      </c>
      <c r="BM685" s="191" t="s">
        <v>1025</v>
      </c>
    </row>
    <row r="686" s="2" customFormat="1" ht="24.15" customHeight="1">
      <c r="A686" s="38"/>
      <c r="B686" s="179"/>
      <c r="C686" s="180" t="s">
        <v>1026</v>
      </c>
      <c r="D686" s="180" t="s">
        <v>168</v>
      </c>
      <c r="E686" s="181" t="s">
        <v>1027</v>
      </c>
      <c r="F686" s="182" t="s">
        <v>1028</v>
      </c>
      <c r="G686" s="183" t="s">
        <v>282</v>
      </c>
      <c r="H686" s="184">
        <v>1</v>
      </c>
      <c r="I686" s="185"/>
      <c r="J686" s="186">
        <f>ROUND(I686*H686,2)</f>
        <v>0</v>
      </c>
      <c r="K686" s="182" t="s">
        <v>1</v>
      </c>
      <c r="L686" s="39"/>
      <c r="M686" s="187" t="s">
        <v>1</v>
      </c>
      <c r="N686" s="188" t="s">
        <v>39</v>
      </c>
      <c r="O686" s="77"/>
      <c r="P686" s="189">
        <f>O686*H686</f>
        <v>0</v>
      </c>
      <c r="Q686" s="189">
        <v>0</v>
      </c>
      <c r="R686" s="189">
        <f>Q686*H686</f>
        <v>0</v>
      </c>
      <c r="S686" s="189">
        <v>0</v>
      </c>
      <c r="T686" s="190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191" t="s">
        <v>173</v>
      </c>
      <c r="AT686" s="191" t="s">
        <v>168</v>
      </c>
      <c r="AU686" s="191" t="s">
        <v>82</v>
      </c>
      <c r="AY686" s="19" t="s">
        <v>166</v>
      </c>
      <c r="BE686" s="192">
        <f>IF(N686="základní",J686,0)</f>
        <v>0</v>
      </c>
      <c r="BF686" s="192">
        <f>IF(N686="snížená",J686,0)</f>
        <v>0</v>
      </c>
      <c r="BG686" s="192">
        <f>IF(N686="zákl. přenesená",J686,0)</f>
        <v>0</v>
      </c>
      <c r="BH686" s="192">
        <f>IF(N686="sníž. přenesená",J686,0)</f>
        <v>0</v>
      </c>
      <c r="BI686" s="192">
        <f>IF(N686="nulová",J686,0)</f>
        <v>0</v>
      </c>
      <c r="BJ686" s="19" t="s">
        <v>80</v>
      </c>
      <c r="BK686" s="192">
        <f>ROUND(I686*H686,2)</f>
        <v>0</v>
      </c>
      <c r="BL686" s="19" t="s">
        <v>173</v>
      </c>
      <c r="BM686" s="191" t="s">
        <v>1029</v>
      </c>
    </row>
    <row r="687" s="12" customFormat="1" ht="22.8" customHeight="1">
      <c r="A687" s="12"/>
      <c r="B687" s="166"/>
      <c r="C687" s="12"/>
      <c r="D687" s="167" t="s">
        <v>73</v>
      </c>
      <c r="E687" s="177" t="s">
        <v>703</v>
      </c>
      <c r="F687" s="177" t="s">
        <v>1030</v>
      </c>
      <c r="G687" s="12"/>
      <c r="H687" s="12"/>
      <c r="I687" s="169"/>
      <c r="J687" s="178">
        <f>BK687</f>
        <v>0</v>
      </c>
      <c r="K687" s="12"/>
      <c r="L687" s="166"/>
      <c r="M687" s="171"/>
      <c r="N687" s="172"/>
      <c r="O687" s="172"/>
      <c r="P687" s="173">
        <f>SUM(P688:P728)</f>
        <v>0</v>
      </c>
      <c r="Q687" s="172"/>
      <c r="R687" s="173">
        <f>SUM(R688:R728)</f>
        <v>0</v>
      </c>
      <c r="S687" s="172"/>
      <c r="T687" s="174">
        <f>SUM(T688:T728)</f>
        <v>242.70548199999999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167" t="s">
        <v>80</v>
      </c>
      <c r="AT687" s="175" t="s">
        <v>73</v>
      </c>
      <c r="AU687" s="175" t="s">
        <v>80</v>
      </c>
      <c r="AY687" s="167" t="s">
        <v>166</v>
      </c>
      <c r="BK687" s="176">
        <f>SUM(BK688:BK728)</f>
        <v>0</v>
      </c>
    </row>
    <row r="688" s="2" customFormat="1" ht="24.15" customHeight="1">
      <c r="A688" s="38"/>
      <c r="B688" s="179"/>
      <c r="C688" s="180" t="s">
        <v>1031</v>
      </c>
      <c r="D688" s="180" t="s">
        <v>168</v>
      </c>
      <c r="E688" s="181" t="s">
        <v>1032</v>
      </c>
      <c r="F688" s="182" t="s">
        <v>1033</v>
      </c>
      <c r="G688" s="183" t="s">
        <v>171</v>
      </c>
      <c r="H688" s="184">
        <v>59</v>
      </c>
      <c r="I688" s="185"/>
      <c r="J688" s="186">
        <f>ROUND(I688*H688,2)</f>
        <v>0</v>
      </c>
      <c r="K688" s="182" t="s">
        <v>172</v>
      </c>
      <c r="L688" s="39"/>
      <c r="M688" s="187" t="s">
        <v>1</v>
      </c>
      <c r="N688" s="188" t="s">
        <v>39</v>
      </c>
      <c r="O688" s="77"/>
      <c r="P688" s="189">
        <f>O688*H688</f>
        <v>0</v>
      </c>
      <c r="Q688" s="189">
        <v>0</v>
      </c>
      <c r="R688" s="189">
        <f>Q688*H688</f>
        <v>0</v>
      </c>
      <c r="S688" s="189">
        <v>0.255</v>
      </c>
      <c r="T688" s="190">
        <f>S688*H688</f>
        <v>15.045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191" t="s">
        <v>173</v>
      </c>
      <c r="AT688" s="191" t="s">
        <v>168</v>
      </c>
      <c r="AU688" s="191" t="s">
        <v>82</v>
      </c>
      <c r="AY688" s="19" t="s">
        <v>166</v>
      </c>
      <c r="BE688" s="192">
        <f>IF(N688="základní",J688,0)</f>
        <v>0</v>
      </c>
      <c r="BF688" s="192">
        <f>IF(N688="snížená",J688,0)</f>
        <v>0</v>
      </c>
      <c r="BG688" s="192">
        <f>IF(N688="zákl. přenesená",J688,0)</f>
        <v>0</v>
      </c>
      <c r="BH688" s="192">
        <f>IF(N688="sníž. přenesená",J688,0)</f>
        <v>0</v>
      </c>
      <c r="BI688" s="192">
        <f>IF(N688="nulová",J688,0)</f>
        <v>0</v>
      </c>
      <c r="BJ688" s="19" t="s">
        <v>80</v>
      </c>
      <c r="BK688" s="192">
        <f>ROUND(I688*H688,2)</f>
        <v>0</v>
      </c>
      <c r="BL688" s="19" t="s">
        <v>173</v>
      </c>
      <c r="BM688" s="191" t="s">
        <v>1034</v>
      </c>
    </row>
    <row r="689" s="14" customFormat="1">
      <c r="A689" s="14"/>
      <c r="B689" s="201"/>
      <c r="C689" s="14"/>
      <c r="D689" s="194" t="s">
        <v>175</v>
      </c>
      <c r="E689" s="202" t="s">
        <v>1</v>
      </c>
      <c r="F689" s="203" t="s">
        <v>1035</v>
      </c>
      <c r="G689" s="14"/>
      <c r="H689" s="204">
        <v>59</v>
      </c>
      <c r="I689" s="205"/>
      <c r="J689" s="14"/>
      <c r="K689" s="14"/>
      <c r="L689" s="201"/>
      <c r="M689" s="206"/>
      <c r="N689" s="207"/>
      <c r="O689" s="207"/>
      <c r="P689" s="207"/>
      <c r="Q689" s="207"/>
      <c r="R689" s="207"/>
      <c r="S689" s="207"/>
      <c r="T689" s="208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02" t="s">
        <v>175</v>
      </c>
      <c r="AU689" s="202" t="s">
        <v>82</v>
      </c>
      <c r="AV689" s="14" t="s">
        <v>82</v>
      </c>
      <c r="AW689" s="14" t="s">
        <v>30</v>
      </c>
      <c r="AX689" s="14" t="s">
        <v>80</v>
      </c>
      <c r="AY689" s="202" t="s">
        <v>166</v>
      </c>
    </row>
    <row r="690" s="2" customFormat="1" ht="16.5" customHeight="1">
      <c r="A690" s="38"/>
      <c r="B690" s="179"/>
      <c r="C690" s="180" t="s">
        <v>1036</v>
      </c>
      <c r="D690" s="180" t="s">
        <v>168</v>
      </c>
      <c r="E690" s="181" t="s">
        <v>1037</v>
      </c>
      <c r="F690" s="182" t="s">
        <v>1038</v>
      </c>
      <c r="G690" s="183" t="s">
        <v>391</v>
      </c>
      <c r="H690" s="184">
        <v>84.439999999999998</v>
      </c>
      <c r="I690" s="185"/>
      <c r="J690" s="186">
        <f>ROUND(I690*H690,2)</f>
        <v>0</v>
      </c>
      <c r="K690" s="182" t="s">
        <v>172</v>
      </c>
      <c r="L690" s="39"/>
      <c r="M690" s="187" t="s">
        <v>1</v>
      </c>
      <c r="N690" s="188" t="s">
        <v>39</v>
      </c>
      <c r="O690" s="77"/>
      <c r="P690" s="189">
        <f>O690*H690</f>
        <v>0</v>
      </c>
      <c r="Q690" s="189">
        <v>0</v>
      </c>
      <c r="R690" s="189">
        <f>Q690*H690</f>
        <v>0</v>
      </c>
      <c r="S690" s="189">
        <v>0.11500000000000001</v>
      </c>
      <c r="T690" s="190">
        <f>S690*H690</f>
        <v>9.7105999999999995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191" t="s">
        <v>173</v>
      </c>
      <c r="AT690" s="191" t="s">
        <v>168</v>
      </c>
      <c r="AU690" s="191" t="s">
        <v>82</v>
      </c>
      <c r="AY690" s="19" t="s">
        <v>166</v>
      </c>
      <c r="BE690" s="192">
        <f>IF(N690="základní",J690,0)</f>
        <v>0</v>
      </c>
      <c r="BF690" s="192">
        <f>IF(N690="snížená",J690,0)</f>
        <v>0</v>
      </c>
      <c r="BG690" s="192">
        <f>IF(N690="zákl. přenesená",J690,0)</f>
        <v>0</v>
      </c>
      <c r="BH690" s="192">
        <f>IF(N690="sníž. přenesená",J690,0)</f>
        <v>0</v>
      </c>
      <c r="BI690" s="192">
        <f>IF(N690="nulová",J690,0)</f>
        <v>0</v>
      </c>
      <c r="BJ690" s="19" t="s">
        <v>80</v>
      </c>
      <c r="BK690" s="192">
        <f>ROUND(I690*H690,2)</f>
        <v>0</v>
      </c>
      <c r="BL690" s="19" t="s">
        <v>173</v>
      </c>
      <c r="BM690" s="191" t="s">
        <v>1039</v>
      </c>
    </row>
    <row r="691" s="14" customFormat="1">
      <c r="A691" s="14"/>
      <c r="B691" s="201"/>
      <c r="C691" s="14"/>
      <c r="D691" s="194" t="s">
        <v>175</v>
      </c>
      <c r="E691" s="202" t="s">
        <v>1</v>
      </c>
      <c r="F691" s="203" t="s">
        <v>1040</v>
      </c>
      <c r="G691" s="14"/>
      <c r="H691" s="204">
        <v>84.439999999999998</v>
      </c>
      <c r="I691" s="205"/>
      <c r="J691" s="14"/>
      <c r="K691" s="14"/>
      <c r="L691" s="201"/>
      <c r="M691" s="206"/>
      <c r="N691" s="207"/>
      <c r="O691" s="207"/>
      <c r="P691" s="207"/>
      <c r="Q691" s="207"/>
      <c r="R691" s="207"/>
      <c r="S691" s="207"/>
      <c r="T691" s="208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02" t="s">
        <v>175</v>
      </c>
      <c r="AU691" s="202" t="s">
        <v>82</v>
      </c>
      <c r="AV691" s="14" t="s">
        <v>82</v>
      </c>
      <c r="AW691" s="14" t="s">
        <v>30</v>
      </c>
      <c r="AX691" s="14" t="s">
        <v>80</v>
      </c>
      <c r="AY691" s="202" t="s">
        <v>166</v>
      </c>
    </row>
    <row r="692" s="2" customFormat="1" ht="24.15" customHeight="1">
      <c r="A692" s="38"/>
      <c r="B692" s="179"/>
      <c r="C692" s="180" t="s">
        <v>1041</v>
      </c>
      <c r="D692" s="180" t="s">
        <v>168</v>
      </c>
      <c r="E692" s="181" t="s">
        <v>1042</v>
      </c>
      <c r="F692" s="182" t="s">
        <v>1043</v>
      </c>
      <c r="G692" s="183" t="s">
        <v>189</v>
      </c>
      <c r="H692" s="184">
        <v>65.665999999999997</v>
      </c>
      <c r="I692" s="185"/>
      <c r="J692" s="186">
        <f>ROUND(I692*H692,2)</f>
        <v>0</v>
      </c>
      <c r="K692" s="182" t="s">
        <v>172</v>
      </c>
      <c r="L692" s="39"/>
      <c r="M692" s="187" t="s">
        <v>1</v>
      </c>
      <c r="N692" s="188" t="s">
        <v>39</v>
      </c>
      <c r="O692" s="77"/>
      <c r="P692" s="189">
        <f>O692*H692</f>
        <v>0</v>
      </c>
      <c r="Q692" s="189">
        <v>0</v>
      </c>
      <c r="R692" s="189">
        <f>Q692*H692</f>
        <v>0</v>
      </c>
      <c r="S692" s="189">
        <v>2.27</v>
      </c>
      <c r="T692" s="190">
        <f>S692*H692</f>
        <v>149.06181999999998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191" t="s">
        <v>173</v>
      </c>
      <c r="AT692" s="191" t="s">
        <v>168</v>
      </c>
      <c r="AU692" s="191" t="s">
        <v>82</v>
      </c>
      <c r="AY692" s="19" t="s">
        <v>166</v>
      </c>
      <c r="BE692" s="192">
        <f>IF(N692="základní",J692,0)</f>
        <v>0</v>
      </c>
      <c r="BF692" s="192">
        <f>IF(N692="snížená",J692,0)</f>
        <v>0</v>
      </c>
      <c r="BG692" s="192">
        <f>IF(N692="zákl. přenesená",J692,0)</f>
        <v>0</v>
      </c>
      <c r="BH692" s="192">
        <f>IF(N692="sníž. přenesená",J692,0)</f>
        <v>0</v>
      </c>
      <c r="BI692" s="192">
        <f>IF(N692="nulová",J692,0)</f>
        <v>0</v>
      </c>
      <c r="BJ692" s="19" t="s">
        <v>80</v>
      </c>
      <c r="BK692" s="192">
        <f>ROUND(I692*H692,2)</f>
        <v>0</v>
      </c>
      <c r="BL692" s="19" t="s">
        <v>173</v>
      </c>
      <c r="BM692" s="191" t="s">
        <v>1044</v>
      </c>
    </row>
    <row r="693" s="14" customFormat="1">
      <c r="A693" s="14"/>
      <c r="B693" s="201"/>
      <c r="C693" s="14"/>
      <c r="D693" s="194" t="s">
        <v>175</v>
      </c>
      <c r="E693" s="202" t="s">
        <v>1</v>
      </c>
      <c r="F693" s="203" t="s">
        <v>1045</v>
      </c>
      <c r="G693" s="14"/>
      <c r="H693" s="204">
        <v>25.190999999999999</v>
      </c>
      <c r="I693" s="205"/>
      <c r="J693" s="14"/>
      <c r="K693" s="14"/>
      <c r="L693" s="201"/>
      <c r="M693" s="206"/>
      <c r="N693" s="207"/>
      <c r="O693" s="207"/>
      <c r="P693" s="207"/>
      <c r="Q693" s="207"/>
      <c r="R693" s="207"/>
      <c r="S693" s="207"/>
      <c r="T693" s="208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02" t="s">
        <v>175</v>
      </c>
      <c r="AU693" s="202" t="s">
        <v>82</v>
      </c>
      <c r="AV693" s="14" t="s">
        <v>82</v>
      </c>
      <c r="AW693" s="14" t="s">
        <v>30</v>
      </c>
      <c r="AX693" s="14" t="s">
        <v>74</v>
      </c>
      <c r="AY693" s="202" t="s">
        <v>166</v>
      </c>
    </row>
    <row r="694" s="14" customFormat="1">
      <c r="A694" s="14"/>
      <c r="B694" s="201"/>
      <c r="C694" s="14"/>
      <c r="D694" s="194" t="s">
        <v>175</v>
      </c>
      <c r="E694" s="202" t="s">
        <v>1</v>
      </c>
      <c r="F694" s="203" t="s">
        <v>1046</v>
      </c>
      <c r="G694" s="14"/>
      <c r="H694" s="204">
        <v>40.475000000000001</v>
      </c>
      <c r="I694" s="205"/>
      <c r="J694" s="14"/>
      <c r="K694" s="14"/>
      <c r="L694" s="201"/>
      <c r="M694" s="206"/>
      <c r="N694" s="207"/>
      <c r="O694" s="207"/>
      <c r="P694" s="207"/>
      <c r="Q694" s="207"/>
      <c r="R694" s="207"/>
      <c r="S694" s="207"/>
      <c r="T694" s="208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02" t="s">
        <v>175</v>
      </c>
      <c r="AU694" s="202" t="s">
        <v>82</v>
      </c>
      <c r="AV694" s="14" t="s">
        <v>82</v>
      </c>
      <c r="AW694" s="14" t="s">
        <v>30</v>
      </c>
      <c r="AX694" s="14" t="s">
        <v>74</v>
      </c>
      <c r="AY694" s="202" t="s">
        <v>166</v>
      </c>
    </row>
    <row r="695" s="15" customFormat="1">
      <c r="A695" s="15"/>
      <c r="B695" s="209"/>
      <c r="C695" s="15"/>
      <c r="D695" s="194" t="s">
        <v>175</v>
      </c>
      <c r="E695" s="210" t="s">
        <v>1</v>
      </c>
      <c r="F695" s="211" t="s">
        <v>180</v>
      </c>
      <c r="G695" s="15"/>
      <c r="H695" s="212">
        <v>65.665999999999997</v>
      </c>
      <c r="I695" s="213"/>
      <c r="J695" s="15"/>
      <c r="K695" s="15"/>
      <c r="L695" s="209"/>
      <c r="M695" s="214"/>
      <c r="N695" s="215"/>
      <c r="O695" s="215"/>
      <c r="P695" s="215"/>
      <c r="Q695" s="215"/>
      <c r="R695" s="215"/>
      <c r="S695" s="215"/>
      <c r="T695" s="216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10" t="s">
        <v>175</v>
      </c>
      <c r="AU695" s="210" t="s">
        <v>82</v>
      </c>
      <c r="AV695" s="15" t="s">
        <v>173</v>
      </c>
      <c r="AW695" s="15" t="s">
        <v>30</v>
      </c>
      <c r="AX695" s="15" t="s">
        <v>80</v>
      </c>
      <c r="AY695" s="210" t="s">
        <v>166</v>
      </c>
    </row>
    <row r="696" s="2" customFormat="1" ht="24.15" customHeight="1">
      <c r="A696" s="38"/>
      <c r="B696" s="179"/>
      <c r="C696" s="180" t="s">
        <v>1047</v>
      </c>
      <c r="D696" s="180" t="s">
        <v>168</v>
      </c>
      <c r="E696" s="181" t="s">
        <v>1048</v>
      </c>
      <c r="F696" s="182" t="s">
        <v>1049</v>
      </c>
      <c r="G696" s="183" t="s">
        <v>189</v>
      </c>
      <c r="H696" s="184">
        <v>14.140000000000001</v>
      </c>
      <c r="I696" s="185"/>
      <c r="J696" s="186">
        <f>ROUND(I696*H696,2)</f>
        <v>0</v>
      </c>
      <c r="K696" s="182" t="s">
        <v>172</v>
      </c>
      <c r="L696" s="39"/>
      <c r="M696" s="187" t="s">
        <v>1</v>
      </c>
      <c r="N696" s="188" t="s">
        <v>39</v>
      </c>
      <c r="O696" s="77"/>
      <c r="P696" s="189">
        <f>O696*H696</f>
        <v>0</v>
      </c>
      <c r="Q696" s="189">
        <v>0</v>
      </c>
      <c r="R696" s="189">
        <f>Q696*H696</f>
        <v>0</v>
      </c>
      <c r="S696" s="189">
        <v>2.2000000000000002</v>
      </c>
      <c r="T696" s="190">
        <f>S696*H696</f>
        <v>31.108000000000004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191" t="s">
        <v>173</v>
      </c>
      <c r="AT696" s="191" t="s">
        <v>168</v>
      </c>
      <c r="AU696" s="191" t="s">
        <v>82</v>
      </c>
      <c r="AY696" s="19" t="s">
        <v>166</v>
      </c>
      <c r="BE696" s="192">
        <f>IF(N696="základní",J696,0)</f>
        <v>0</v>
      </c>
      <c r="BF696" s="192">
        <f>IF(N696="snížená",J696,0)</f>
        <v>0</v>
      </c>
      <c r="BG696" s="192">
        <f>IF(N696="zákl. přenesená",J696,0)</f>
        <v>0</v>
      </c>
      <c r="BH696" s="192">
        <f>IF(N696="sníž. přenesená",J696,0)</f>
        <v>0</v>
      </c>
      <c r="BI696" s="192">
        <f>IF(N696="nulová",J696,0)</f>
        <v>0</v>
      </c>
      <c r="BJ696" s="19" t="s">
        <v>80</v>
      </c>
      <c r="BK696" s="192">
        <f>ROUND(I696*H696,2)</f>
        <v>0</v>
      </c>
      <c r="BL696" s="19" t="s">
        <v>173</v>
      </c>
      <c r="BM696" s="191" t="s">
        <v>1050</v>
      </c>
    </row>
    <row r="697" s="13" customFormat="1">
      <c r="A697" s="13"/>
      <c r="B697" s="193"/>
      <c r="C697" s="13"/>
      <c r="D697" s="194" t="s">
        <v>175</v>
      </c>
      <c r="E697" s="195" t="s">
        <v>1</v>
      </c>
      <c r="F697" s="196" t="s">
        <v>1051</v>
      </c>
      <c r="G697" s="13"/>
      <c r="H697" s="195" t="s">
        <v>1</v>
      </c>
      <c r="I697" s="197"/>
      <c r="J697" s="13"/>
      <c r="K697" s="13"/>
      <c r="L697" s="193"/>
      <c r="M697" s="198"/>
      <c r="N697" s="199"/>
      <c r="O697" s="199"/>
      <c r="P697" s="199"/>
      <c r="Q697" s="199"/>
      <c r="R697" s="199"/>
      <c r="S697" s="199"/>
      <c r="T697" s="200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95" t="s">
        <v>175</v>
      </c>
      <c r="AU697" s="195" t="s">
        <v>82</v>
      </c>
      <c r="AV697" s="13" t="s">
        <v>80</v>
      </c>
      <c r="AW697" s="13" t="s">
        <v>30</v>
      </c>
      <c r="AX697" s="13" t="s">
        <v>74</v>
      </c>
      <c r="AY697" s="195" t="s">
        <v>166</v>
      </c>
    </row>
    <row r="698" s="14" customFormat="1">
      <c r="A698" s="14"/>
      <c r="B698" s="201"/>
      <c r="C698" s="14"/>
      <c r="D698" s="194" t="s">
        <v>175</v>
      </c>
      <c r="E698" s="202" t="s">
        <v>1</v>
      </c>
      <c r="F698" s="203" t="s">
        <v>1052</v>
      </c>
      <c r="G698" s="14"/>
      <c r="H698" s="204">
        <v>1.6830000000000001</v>
      </c>
      <c r="I698" s="205"/>
      <c r="J698" s="14"/>
      <c r="K698" s="14"/>
      <c r="L698" s="201"/>
      <c r="M698" s="206"/>
      <c r="N698" s="207"/>
      <c r="O698" s="207"/>
      <c r="P698" s="207"/>
      <c r="Q698" s="207"/>
      <c r="R698" s="207"/>
      <c r="S698" s="207"/>
      <c r="T698" s="208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02" t="s">
        <v>175</v>
      </c>
      <c r="AU698" s="202" t="s">
        <v>82</v>
      </c>
      <c r="AV698" s="14" t="s">
        <v>82</v>
      </c>
      <c r="AW698" s="14" t="s">
        <v>30</v>
      </c>
      <c r="AX698" s="14" t="s">
        <v>74</v>
      </c>
      <c r="AY698" s="202" t="s">
        <v>166</v>
      </c>
    </row>
    <row r="699" s="13" customFormat="1">
      <c r="A699" s="13"/>
      <c r="B699" s="193"/>
      <c r="C699" s="13"/>
      <c r="D699" s="194" t="s">
        <v>175</v>
      </c>
      <c r="E699" s="195" t="s">
        <v>1</v>
      </c>
      <c r="F699" s="196" t="s">
        <v>1053</v>
      </c>
      <c r="G699" s="13"/>
      <c r="H699" s="195" t="s">
        <v>1</v>
      </c>
      <c r="I699" s="197"/>
      <c r="J699" s="13"/>
      <c r="K699" s="13"/>
      <c r="L699" s="193"/>
      <c r="M699" s="198"/>
      <c r="N699" s="199"/>
      <c r="O699" s="199"/>
      <c r="P699" s="199"/>
      <c r="Q699" s="199"/>
      <c r="R699" s="199"/>
      <c r="S699" s="199"/>
      <c r="T699" s="200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195" t="s">
        <v>175</v>
      </c>
      <c r="AU699" s="195" t="s">
        <v>82</v>
      </c>
      <c r="AV699" s="13" t="s">
        <v>80</v>
      </c>
      <c r="AW699" s="13" t="s">
        <v>30</v>
      </c>
      <c r="AX699" s="13" t="s">
        <v>74</v>
      </c>
      <c r="AY699" s="195" t="s">
        <v>166</v>
      </c>
    </row>
    <row r="700" s="14" customFormat="1">
      <c r="A700" s="14"/>
      <c r="B700" s="201"/>
      <c r="C700" s="14"/>
      <c r="D700" s="194" t="s">
        <v>175</v>
      </c>
      <c r="E700" s="202" t="s">
        <v>1</v>
      </c>
      <c r="F700" s="203" t="s">
        <v>1054</v>
      </c>
      <c r="G700" s="14"/>
      <c r="H700" s="204">
        <v>3.25</v>
      </c>
      <c r="I700" s="205"/>
      <c r="J700" s="14"/>
      <c r="K700" s="14"/>
      <c r="L700" s="201"/>
      <c r="M700" s="206"/>
      <c r="N700" s="207"/>
      <c r="O700" s="207"/>
      <c r="P700" s="207"/>
      <c r="Q700" s="207"/>
      <c r="R700" s="207"/>
      <c r="S700" s="207"/>
      <c r="T700" s="208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02" t="s">
        <v>175</v>
      </c>
      <c r="AU700" s="202" t="s">
        <v>82</v>
      </c>
      <c r="AV700" s="14" t="s">
        <v>82</v>
      </c>
      <c r="AW700" s="14" t="s">
        <v>30</v>
      </c>
      <c r="AX700" s="14" t="s">
        <v>74</v>
      </c>
      <c r="AY700" s="202" t="s">
        <v>166</v>
      </c>
    </row>
    <row r="701" s="14" customFormat="1">
      <c r="A701" s="14"/>
      <c r="B701" s="201"/>
      <c r="C701" s="14"/>
      <c r="D701" s="194" t="s">
        <v>175</v>
      </c>
      <c r="E701" s="202" t="s">
        <v>1</v>
      </c>
      <c r="F701" s="203" t="s">
        <v>1055</v>
      </c>
      <c r="G701" s="14"/>
      <c r="H701" s="204">
        <v>8.0559999999999992</v>
      </c>
      <c r="I701" s="205"/>
      <c r="J701" s="14"/>
      <c r="K701" s="14"/>
      <c r="L701" s="201"/>
      <c r="M701" s="206"/>
      <c r="N701" s="207"/>
      <c r="O701" s="207"/>
      <c r="P701" s="207"/>
      <c r="Q701" s="207"/>
      <c r="R701" s="207"/>
      <c r="S701" s="207"/>
      <c r="T701" s="208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02" t="s">
        <v>175</v>
      </c>
      <c r="AU701" s="202" t="s">
        <v>82</v>
      </c>
      <c r="AV701" s="14" t="s">
        <v>82</v>
      </c>
      <c r="AW701" s="14" t="s">
        <v>30</v>
      </c>
      <c r="AX701" s="14" t="s">
        <v>74</v>
      </c>
      <c r="AY701" s="202" t="s">
        <v>166</v>
      </c>
    </row>
    <row r="702" s="13" customFormat="1">
      <c r="A702" s="13"/>
      <c r="B702" s="193"/>
      <c r="C702" s="13"/>
      <c r="D702" s="194" t="s">
        <v>175</v>
      </c>
      <c r="E702" s="195" t="s">
        <v>1</v>
      </c>
      <c r="F702" s="196" t="s">
        <v>1056</v>
      </c>
      <c r="G702" s="13"/>
      <c r="H702" s="195" t="s">
        <v>1</v>
      </c>
      <c r="I702" s="197"/>
      <c r="J702" s="13"/>
      <c r="K702" s="13"/>
      <c r="L702" s="193"/>
      <c r="M702" s="198"/>
      <c r="N702" s="199"/>
      <c r="O702" s="199"/>
      <c r="P702" s="199"/>
      <c r="Q702" s="199"/>
      <c r="R702" s="199"/>
      <c r="S702" s="199"/>
      <c r="T702" s="20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195" t="s">
        <v>175</v>
      </c>
      <c r="AU702" s="195" t="s">
        <v>82</v>
      </c>
      <c r="AV702" s="13" t="s">
        <v>80</v>
      </c>
      <c r="AW702" s="13" t="s">
        <v>30</v>
      </c>
      <c r="AX702" s="13" t="s">
        <v>74</v>
      </c>
      <c r="AY702" s="195" t="s">
        <v>166</v>
      </c>
    </row>
    <row r="703" s="14" customFormat="1">
      <c r="A703" s="14"/>
      <c r="B703" s="201"/>
      <c r="C703" s="14"/>
      <c r="D703" s="194" t="s">
        <v>175</v>
      </c>
      <c r="E703" s="202" t="s">
        <v>1</v>
      </c>
      <c r="F703" s="203" t="s">
        <v>1057</v>
      </c>
      <c r="G703" s="14"/>
      <c r="H703" s="204">
        <v>1.151</v>
      </c>
      <c r="I703" s="205"/>
      <c r="J703" s="14"/>
      <c r="K703" s="14"/>
      <c r="L703" s="201"/>
      <c r="M703" s="206"/>
      <c r="N703" s="207"/>
      <c r="O703" s="207"/>
      <c r="P703" s="207"/>
      <c r="Q703" s="207"/>
      <c r="R703" s="207"/>
      <c r="S703" s="207"/>
      <c r="T703" s="208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02" t="s">
        <v>175</v>
      </c>
      <c r="AU703" s="202" t="s">
        <v>82</v>
      </c>
      <c r="AV703" s="14" t="s">
        <v>82</v>
      </c>
      <c r="AW703" s="14" t="s">
        <v>30</v>
      </c>
      <c r="AX703" s="14" t="s">
        <v>74</v>
      </c>
      <c r="AY703" s="202" t="s">
        <v>166</v>
      </c>
    </row>
    <row r="704" s="15" customFormat="1">
      <c r="A704" s="15"/>
      <c r="B704" s="209"/>
      <c r="C704" s="15"/>
      <c r="D704" s="194" t="s">
        <v>175</v>
      </c>
      <c r="E704" s="210" t="s">
        <v>1</v>
      </c>
      <c r="F704" s="211" t="s">
        <v>180</v>
      </c>
      <c r="G704" s="15"/>
      <c r="H704" s="212">
        <v>14.139999999999999</v>
      </c>
      <c r="I704" s="213"/>
      <c r="J704" s="15"/>
      <c r="K704" s="15"/>
      <c r="L704" s="209"/>
      <c r="M704" s="214"/>
      <c r="N704" s="215"/>
      <c r="O704" s="215"/>
      <c r="P704" s="215"/>
      <c r="Q704" s="215"/>
      <c r="R704" s="215"/>
      <c r="S704" s="215"/>
      <c r="T704" s="216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10" t="s">
        <v>175</v>
      </c>
      <c r="AU704" s="210" t="s">
        <v>82</v>
      </c>
      <c r="AV704" s="15" t="s">
        <v>173</v>
      </c>
      <c r="AW704" s="15" t="s">
        <v>30</v>
      </c>
      <c r="AX704" s="15" t="s">
        <v>80</v>
      </c>
      <c r="AY704" s="210" t="s">
        <v>166</v>
      </c>
    </row>
    <row r="705" s="2" customFormat="1" ht="24.15" customHeight="1">
      <c r="A705" s="38"/>
      <c r="B705" s="179"/>
      <c r="C705" s="180" t="s">
        <v>1058</v>
      </c>
      <c r="D705" s="180" t="s">
        <v>168</v>
      </c>
      <c r="E705" s="181" t="s">
        <v>1059</v>
      </c>
      <c r="F705" s="182" t="s">
        <v>1060</v>
      </c>
      <c r="G705" s="183" t="s">
        <v>171</v>
      </c>
      <c r="H705" s="184">
        <v>57.094999999999999</v>
      </c>
      <c r="I705" s="185"/>
      <c r="J705" s="186">
        <f>ROUND(I705*H705,2)</f>
        <v>0</v>
      </c>
      <c r="K705" s="182" t="s">
        <v>172</v>
      </c>
      <c r="L705" s="39"/>
      <c r="M705" s="187" t="s">
        <v>1</v>
      </c>
      <c r="N705" s="188" t="s">
        <v>39</v>
      </c>
      <c r="O705" s="77"/>
      <c r="P705" s="189">
        <f>O705*H705</f>
        <v>0</v>
      </c>
      <c r="Q705" s="189">
        <v>0</v>
      </c>
      <c r="R705" s="189">
        <f>Q705*H705</f>
        <v>0</v>
      </c>
      <c r="S705" s="189">
        <v>0.55800000000000005</v>
      </c>
      <c r="T705" s="190">
        <f>S705*H705</f>
        <v>31.859010000000001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191" t="s">
        <v>173</v>
      </c>
      <c r="AT705" s="191" t="s">
        <v>168</v>
      </c>
      <c r="AU705" s="191" t="s">
        <v>82</v>
      </c>
      <c r="AY705" s="19" t="s">
        <v>166</v>
      </c>
      <c r="BE705" s="192">
        <f>IF(N705="základní",J705,0)</f>
        <v>0</v>
      </c>
      <c r="BF705" s="192">
        <f>IF(N705="snížená",J705,0)</f>
        <v>0</v>
      </c>
      <c r="BG705" s="192">
        <f>IF(N705="zákl. přenesená",J705,0)</f>
        <v>0</v>
      </c>
      <c r="BH705" s="192">
        <f>IF(N705="sníž. přenesená",J705,0)</f>
        <v>0</v>
      </c>
      <c r="BI705" s="192">
        <f>IF(N705="nulová",J705,0)</f>
        <v>0</v>
      </c>
      <c r="BJ705" s="19" t="s">
        <v>80</v>
      </c>
      <c r="BK705" s="192">
        <f>ROUND(I705*H705,2)</f>
        <v>0</v>
      </c>
      <c r="BL705" s="19" t="s">
        <v>173</v>
      </c>
      <c r="BM705" s="191" t="s">
        <v>1061</v>
      </c>
    </row>
    <row r="706" s="13" customFormat="1">
      <c r="A706" s="13"/>
      <c r="B706" s="193"/>
      <c r="C706" s="13"/>
      <c r="D706" s="194" t="s">
        <v>175</v>
      </c>
      <c r="E706" s="195" t="s">
        <v>1</v>
      </c>
      <c r="F706" s="196" t="s">
        <v>1062</v>
      </c>
      <c r="G706" s="13"/>
      <c r="H706" s="195" t="s">
        <v>1</v>
      </c>
      <c r="I706" s="197"/>
      <c r="J706" s="13"/>
      <c r="K706" s="13"/>
      <c r="L706" s="193"/>
      <c r="M706" s="198"/>
      <c r="N706" s="199"/>
      <c r="O706" s="199"/>
      <c r="P706" s="199"/>
      <c r="Q706" s="199"/>
      <c r="R706" s="199"/>
      <c r="S706" s="199"/>
      <c r="T706" s="20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195" t="s">
        <v>175</v>
      </c>
      <c r="AU706" s="195" t="s">
        <v>82</v>
      </c>
      <c r="AV706" s="13" t="s">
        <v>80</v>
      </c>
      <c r="AW706" s="13" t="s">
        <v>30</v>
      </c>
      <c r="AX706" s="13" t="s">
        <v>74</v>
      </c>
      <c r="AY706" s="195" t="s">
        <v>166</v>
      </c>
    </row>
    <row r="707" s="14" customFormat="1">
      <c r="A707" s="14"/>
      <c r="B707" s="201"/>
      <c r="C707" s="14"/>
      <c r="D707" s="194" t="s">
        <v>175</v>
      </c>
      <c r="E707" s="202" t="s">
        <v>1</v>
      </c>
      <c r="F707" s="203" t="s">
        <v>1063</v>
      </c>
      <c r="G707" s="14"/>
      <c r="H707" s="204">
        <v>57.094999999999999</v>
      </c>
      <c r="I707" s="205"/>
      <c r="J707" s="14"/>
      <c r="K707" s="14"/>
      <c r="L707" s="201"/>
      <c r="M707" s="206"/>
      <c r="N707" s="207"/>
      <c r="O707" s="207"/>
      <c r="P707" s="207"/>
      <c r="Q707" s="207"/>
      <c r="R707" s="207"/>
      <c r="S707" s="207"/>
      <c r="T707" s="208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02" t="s">
        <v>175</v>
      </c>
      <c r="AU707" s="202" t="s">
        <v>82</v>
      </c>
      <c r="AV707" s="14" t="s">
        <v>82</v>
      </c>
      <c r="AW707" s="14" t="s">
        <v>30</v>
      </c>
      <c r="AX707" s="14" t="s">
        <v>74</v>
      </c>
      <c r="AY707" s="202" t="s">
        <v>166</v>
      </c>
    </row>
    <row r="708" s="15" customFormat="1">
      <c r="A708" s="15"/>
      <c r="B708" s="209"/>
      <c r="C708" s="15"/>
      <c r="D708" s="194" t="s">
        <v>175</v>
      </c>
      <c r="E708" s="210" t="s">
        <v>1</v>
      </c>
      <c r="F708" s="211" t="s">
        <v>180</v>
      </c>
      <c r="G708" s="15"/>
      <c r="H708" s="212">
        <v>57.094999999999999</v>
      </c>
      <c r="I708" s="213"/>
      <c r="J708" s="15"/>
      <c r="K708" s="15"/>
      <c r="L708" s="209"/>
      <c r="M708" s="214"/>
      <c r="N708" s="215"/>
      <c r="O708" s="215"/>
      <c r="P708" s="215"/>
      <c r="Q708" s="215"/>
      <c r="R708" s="215"/>
      <c r="S708" s="215"/>
      <c r="T708" s="216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10" t="s">
        <v>175</v>
      </c>
      <c r="AU708" s="210" t="s">
        <v>82</v>
      </c>
      <c r="AV708" s="15" t="s">
        <v>173</v>
      </c>
      <c r="AW708" s="15" t="s">
        <v>30</v>
      </c>
      <c r="AX708" s="15" t="s">
        <v>80</v>
      </c>
      <c r="AY708" s="210" t="s">
        <v>166</v>
      </c>
    </row>
    <row r="709" s="2" customFormat="1" ht="24.15" customHeight="1">
      <c r="A709" s="38"/>
      <c r="B709" s="179"/>
      <c r="C709" s="180" t="s">
        <v>1064</v>
      </c>
      <c r="D709" s="180" t="s">
        <v>168</v>
      </c>
      <c r="E709" s="181" t="s">
        <v>1065</v>
      </c>
      <c r="F709" s="182" t="s">
        <v>1066</v>
      </c>
      <c r="G709" s="183" t="s">
        <v>282</v>
      </c>
      <c r="H709" s="184">
        <v>5</v>
      </c>
      <c r="I709" s="185"/>
      <c r="J709" s="186">
        <f>ROUND(I709*H709,2)</f>
        <v>0</v>
      </c>
      <c r="K709" s="182" t="s">
        <v>172</v>
      </c>
      <c r="L709" s="39"/>
      <c r="M709" s="187" t="s">
        <v>1</v>
      </c>
      <c r="N709" s="188" t="s">
        <v>39</v>
      </c>
      <c r="O709" s="77"/>
      <c r="P709" s="189">
        <f>O709*H709</f>
        <v>0</v>
      </c>
      <c r="Q709" s="189">
        <v>0</v>
      </c>
      <c r="R709" s="189">
        <f>Q709*H709</f>
        <v>0</v>
      </c>
      <c r="S709" s="189">
        <v>0.0080000000000000002</v>
      </c>
      <c r="T709" s="190">
        <f>S709*H709</f>
        <v>0.040000000000000001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191" t="s">
        <v>173</v>
      </c>
      <c r="AT709" s="191" t="s">
        <v>168</v>
      </c>
      <c r="AU709" s="191" t="s">
        <v>82</v>
      </c>
      <c r="AY709" s="19" t="s">
        <v>166</v>
      </c>
      <c r="BE709" s="192">
        <f>IF(N709="základní",J709,0)</f>
        <v>0</v>
      </c>
      <c r="BF709" s="192">
        <f>IF(N709="snížená",J709,0)</f>
        <v>0</v>
      </c>
      <c r="BG709" s="192">
        <f>IF(N709="zákl. přenesená",J709,0)</f>
        <v>0</v>
      </c>
      <c r="BH709" s="192">
        <f>IF(N709="sníž. přenesená",J709,0)</f>
        <v>0</v>
      </c>
      <c r="BI709" s="192">
        <f>IF(N709="nulová",J709,0)</f>
        <v>0</v>
      </c>
      <c r="BJ709" s="19" t="s">
        <v>80</v>
      </c>
      <c r="BK709" s="192">
        <f>ROUND(I709*H709,2)</f>
        <v>0</v>
      </c>
      <c r="BL709" s="19" t="s">
        <v>173</v>
      </c>
      <c r="BM709" s="191" t="s">
        <v>1067</v>
      </c>
    </row>
    <row r="710" s="2" customFormat="1" ht="24.15" customHeight="1">
      <c r="A710" s="38"/>
      <c r="B710" s="179"/>
      <c r="C710" s="180" t="s">
        <v>1068</v>
      </c>
      <c r="D710" s="180" t="s">
        <v>168</v>
      </c>
      <c r="E710" s="181" t="s">
        <v>1069</v>
      </c>
      <c r="F710" s="182" t="s">
        <v>1070</v>
      </c>
      <c r="G710" s="183" t="s">
        <v>391</v>
      </c>
      <c r="H710" s="184">
        <v>9.6500000000000004</v>
      </c>
      <c r="I710" s="185"/>
      <c r="J710" s="186">
        <f>ROUND(I710*H710,2)</f>
        <v>0</v>
      </c>
      <c r="K710" s="182" t="s">
        <v>172</v>
      </c>
      <c r="L710" s="39"/>
      <c r="M710" s="187" t="s">
        <v>1</v>
      </c>
      <c r="N710" s="188" t="s">
        <v>39</v>
      </c>
      <c r="O710" s="77"/>
      <c r="P710" s="189">
        <f>O710*H710</f>
        <v>0</v>
      </c>
      <c r="Q710" s="189">
        <v>0</v>
      </c>
      <c r="R710" s="189">
        <f>Q710*H710</f>
        <v>0</v>
      </c>
      <c r="S710" s="189">
        <v>0.00248</v>
      </c>
      <c r="T710" s="190">
        <f>S710*H710</f>
        <v>0.023932000000000002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191" t="s">
        <v>173</v>
      </c>
      <c r="AT710" s="191" t="s">
        <v>168</v>
      </c>
      <c r="AU710" s="191" t="s">
        <v>82</v>
      </c>
      <c r="AY710" s="19" t="s">
        <v>166</v>
      </c>
      <c r="BE710" s="192">
        <f>IF(N710="základní",J710,0)</f>
        <v>0</v>
      </c>
      <c r="BF710" s="192">
        <f>IF(N710="snížená",J710,0)</f>
        <v>0</v>
      </c>
      <c r="BG710" s="192">
        <f>IF(N710="zákl. přenesená",J710,0)</f>
        <v>0</v>
      </c>
      <c r="BH710" s="192">
        <f>IF(N710="sníž. přenesená",J710,0)</f>
        <v>0</v>
      </c>
      <c r="BI710" s="192">
        <f>IF(N710="nulová",J710,0)</f>
        <v>0</v>
      </c>
      <c r="BJ710" s="19" t="s">
        <v>80</v>
      </c>
      <c r="BK710" s="192">
        <f>ROUND(I710*H710,2)</f>
        <v>0</v>
      </c>
      <c r="BL710" s="19" t="s">
        <v>173</v>
      </c>
      <c r="BM710" s="191" t="s">
        <v>1071</v>
      </c>
    </row>
    <row r="711" s="2" customFormat="1" ht="24.15" customHeight="1">
      <c r="A711" s="38"/>
      <c r="B711" s="179"/>
      <c r="C711" s="180" t="s">
        <v>1072</v>
      </c>
      <c r="D711" s="180" t="s">
        <v>168</v>
      </c>
      <c r="E711" s="181" t="s">
        <v>1073</v>
      </c>
      <c r="F711" s="182" t="s">
        <v>1074</v>
      </c>
      <c r="G711" s="183" t="s">
        <v>282</v>
      </c>
      <c r="H711" s="184">
        <v>14</v>
      </c>
      <c r="I711" s="185"/>
      <c r="J711" s="186">
        <f>ROUND(I711*H711,2)</f>
        <v>0</v>
      </c>
      <c r="K711" s="182" t="s">
        <v>172</v>
      </c>
      <c r="L711" s="39"/>
      <c r="M711" s="187" t="s">
        <v>1</v>
      </c>
      <c r="N711" s="188" t="s">
        <v>39</v>
      </c>
      <c r="O711" s="77"/>
      <c r="P711" s="189">
        <f>O711*H711</f>
        <v>0</v>
      </c>
      <c r="Q711" s="189">
        <v>0</v>
      </c>
      <c r="R711" s="189">
        <f>Q711*H711</f>
        <v>0</v>
      </c>
      <c r="S711" s="189">
        <v>0.26200000000000001</v>
      </c>
      <c r="T711" s="190">
        <f>S711*H711</f>
        <v>3.6680000000000001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191" t="s">
        <v>173</v>
      </c>
      <c r="AT711" s="191" t="s">
        <v>168</v>
      </c>
      <c r="AU711" s="191" t="s">
        <v>82</v>
      </c>
      <c r="AY711" s="19" t="s">
        <v>166</v>
      </c>
      <c r="BE711" s="192">
        <f>IF(N711="základní",J711,0)</f>
        <v>0</v>
      </c>
      <c r="BF711" s="192">
        <f>IF(N711="snížená",J711,0)</f>
        <v>0</v>
      </c>
      <c r="BG711" s="192">
        <f>IF(N711="zákl. přenesená",J711,0)</f>
        <v>0</v>
      </c>
      <c r="BH711" s="192">
        <f>IF(N711="sníž. přenesená",J711,0)</f>
        <v>0</v>
      </c>
      <c r="BI711" s="192">
        <f>IF(N711="nulová",J711,0)</f>
        <v>0</v>
      </c>
      <c r="BJ711" s="19" t="s">
        <v>80</v>
      </c>
      <c r="BK711" s="192">
        <f>ROUND(I711*H711,2)</f>
        <v>0</v>
      </c>
      <c r="BL711" s="19" t="s">
        <v>173</v>
      </c>
      <c r="BM711" s="191" t="s">
        <v>1075</v>
      </c>
    </row>
    <row r="712" s="13" customFormat="1">
      <c r="A712" s="13"/>
      <c r="B712" s="193"/>
      <c r="C712" s="13"/>
      <c r="D712" s="194" t="s">
        <v>175</v>
      </c>
      <c r="E712" s="195" t="s">
        <v>1</v>
      </c>
      <c r="F712" s="196" t="s">
        <v>1076</v>
      </c>
      <c r="G712" s="13"/>
      <c r="H712" s="195" t="s">
        <v>1</v>
      </c>
      <c r="I712" s="197"/>
      <c r="J712" s="13"/>
      <c r="K712" s="13"/>
      <c r="L712" s="193"/>
      <c r="M712" s="198"/>
      <c r="N712" s="199"/>
      <c r="O712" s="199"/>
      <c r="P712" s="199"/>
      <c r="Q712" s="199"/>
      <c r="R712" s="199"/>
      <c r="S712" s="199"/>
      <c r="T712" s="20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195" t="s">
        <v>175</v>
      </c>
      <c r="AU712" s="195" t="s">
        <v>82</v>
      </c>
      <c r="AV712" s="13" t="s">
        <v>80</v>
      </c>
      <c r="AW712" s="13" t="s">
        <v>30</v>
      </c>
      <c r="AX712" s="13" t="s">
        <v>74</v>
      </c>
      <c r="AY712" s="195" t="s">
        <v>166</v>
      </c>
    </row>
    <row r="713" s="14" customFormat="1">
      <c r="A713" s="14"/>
      <c r="B713" s="201"/>
      <c r="C713" s="14"/>
      <c r="D713" s="194" t="s">
        <v>175</v>
      </c>
      <c r="E713" s="202" t="s">
        <v>1</v>
      </c>
      <c r="F713" s="203" t="s">
        <v>1077</v>
      </c>
      <c r="G713" s="14"/>
      <c r="H713" s="204">
        <v>14</v>
      </c>
      <c r="I713" s="205"/>
      <c r="J713" s="14"/>
      <c r="K713" s="14"/>
      <c r="L713" s="201"/>
      <c r="M713" s="206"/>
      <c r="N713" s="207"/>
      <c r="O713" s="207"/>
      <c r="P713" s="207"/>
      <c r="Q713" s="207"/>
      <c r="R713" s="207"/>
      <c r="S713" s="207"/>
      <c r="T713" s="208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02" t="s">
        <v>175</v>
      </c>
      <c r="AU713" s="202" t="s">
        <v>82</v>
      </c>
      <c r="AV713" s="14" t="s">
        <v>82</v>
      </c>
      <c r="AW713" s="14" t="s">
        <v>30</v>
      </c>
      <c r="AX713" s="14" t="s">
        <v>80</v>
      </c>
      <c r="AY713" s="202" t="s">
        <v>166</v>
      </c>
    </row>
    <row r="714" s="2" customFormat="1" ht="16.5" customHeight="1">
      <c r="A714" s="38"/>
      <c r="B714" s="179"/>
      <c r="C714" s="180" t="s">
        <v>1078</v>
      </c>
      <c r="D714" s="180" t="s">
        <v>168</v>
      </c>
      <c r="E714" s="181" t="s">
        <v>1079</v>
      </c>
      <c r="F714" s="182" t="s">
        <v>1080</v>
      </c>
      <c r="G714" s="183" t="s">
        <v>391</v>
      </c>
      <c r="H714" s="184">
        <v>9.5999999999999996</v>
      </c>
      <c r="I714" s="185"/>
      <c r="J714" s="186">
        <f>ROUND(I714*H714,2)</f>
        <v>0</v>
      </c>
      <c r="K714" s="182" t="s">
        <v>172</v>
      </c>
      <c r="L714" s="39"/>
      <c r="M714" s="187" t="s">
        <v>1</v>
      </c>
      <c r="N714" s="188" t="s">
        <v>39</v>
      </c>
      <c r="O714" s="77"/>
      <c r="P714" s="189">
        <f>O714*H714</f>
        <v>0</v>
      </c>
      <c r="Q714" s="189">
        <v>0</v>
      </c>
      <c r="R714" s="189">
        <f>Q714*H714</f>
        <v>0</v>
      </c>
      <c r="S714" s="189">
        <v>0.036999999999999998</v>
      </c>
      <c r="T714" s="190">
        <f>S714*H714</f>
        <v>0.35519999999999996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191" t="s">
        <v>173</v>
      </c>
      <c r="AT714" s="191" t="s">
        <v>168</v>
      </c>
      <c r="AU714" s="191" t="s">
        <v>82</v>
      </c>
      <c r="AY714" s="19" t="s">
        <v>166</v>
      </c>
      <c r="BE714" s="192">
        <f>IF(N714="základní",J714,0)</f>
        <v>0</v>
      </c>
      <c r="BF714" s="192">
        <f>IF(N714="snížená",J714,0)</f>
        <v>0</v>
      </c>
      <c r="BG714" s="192">
        <f>IF(N714="zákl. přenesená",J714,0)</f>
        <v>0</v>
      </c>
      <c r="BH714" s="192">
        <f>IF(N714="sníž. přenesená",J714,0)</f>
        <v>0</v>
      </c>
      <c r="BI714" s="192">
        <f>IF(N714="nulová",J714,0)</f>
        <v>0</v>
      </c>
      <c r="BJ714" s="19" t="s">
        <v>80</v>
      </c>
      <c r="BK714" s="192">
        <f>ROUND(I714*H714,2)</f>
        <v>0</v>
      </c>
      <c r="BL714" s="19" t="s">
        <v>173</v>
      </c>
      <c r="BM714" s="191" t="s">
        <v>1081</v>
      </c>
    </row>
    <row r="715" s="13" customFormat="1">
      <c r="A715" s="13"/>
      <c r="B715" s="193"/>
      <c r="C715" s="13"/>
      <c r="D715" s="194" t="s">
        <v>175</v>
      </c>
      <c r="E715" s="195" t="s">
        <v>1</v>
      </c>
      <c r="F715" s="196" t="s">
        <v>1082</v>
      </c>
      <c r="G715" s="13"/>
      <c r="H715" s="195" t="s">
        <v>1</v>
      </c>
      <c r="I715" s="197"/>
      <c r="J715" s="13"/>
      <c r="K715" s="13"/>
      <c r="L715" s="193"/>
      <c r="M715" s="198"/>
      <c r="N715" s="199"/>
      <c r="O715" s="199"/>
      <c r="P715" s="199"/>
      <c r="Q715" s="199"/>
      <c r="R715" s="199"/>
      <c r="S715" s="199"/>
      <c r="T715" s="200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195" t="s">
        <v>175</v>
      </c>
      <c r="AU715" s="195" t="s">
        <v>82</v>
      </c>
      <c r="AV715" s="13" t="s">
        <v>80</v>
      </c>
      <c r="AW715" s="13" t="s">
        <v>30</v>
      </c>
      <c r="AX715" s="13" t="s">
        <v>74</v>
      </c>
      <c r="AY715" s="195" t="s">
        <v>166</v>
      </c>
    </row>
    <row r="716" s="14" customFormat="1">
      <c r="A716" s="14"/>
      <c r="B716" s="201"/>
      <c r="C716" s="14"/>
      <c r="D716" s="194" t="s">
        <v>175</v>
      </c>
      <c r="E716" s="202" t="s">
        <v>1</v>
      </c>
      <c r="F716" s="203" t="s">
        <v>1083</v>
      </c>
      <c r="G716" s="14"/>
      <c r="H716" s="204">
        <v>9.5999999999999996</v>
      </c>
      <c r="I716" s="205"/>
      <c r="J716" s="14"/>
      <c r="K716" s="14"/>
      <c r="L716" s="201"/>
      <c r="M716" s="206"/>
      <c r="N716" s="207"/>
      <c r="O716" s="207"/>
      <c r="P716" s="207"/>
      <c r="Q716" s="207"/>
      <c r="R716" s="207"/>
      <c r="S716" s="207"/>
      <c r="T716" s="208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02" t="s">
        <v>175</v>
      </c>
      <c r="AU716" s="202" t="s">
        <v>82</v>
      </c>
      <c r="AV716" s="14" t="s">
        <v>82</v>
      </c>
      <c r="AW716" s="14" t="s">
        <v>30</v>
      </c>
      <c r="AX716" s="14" t="s">
        <v>80</v>
      </c>
      <c r="AY716" s="202" t="s">
        <v>166</v>
      </c>
    </row>
    <row r="717" s="2" customFormat="1" ht="24.15" customHeight="1">
      <c r="A717" s="38"/>
      <c r="B717" s="179"/>
      <c r="C717" s="180" t="s">
        <v>1084</v>
      </c>
      <c r="D717" s="180" t="s">
        <v>168</v>
      </c>
      <c r="E717" s="181" t="s">
        <v>1085</v>
      </c>
      <c r="F717" s="182" t="s">
        <v>1086</v>
      </c>
      <c r="G717" s="183" t="s">
        <v>391</v>
      </c>
      <c r="H717" s="184">
        <v>24</v>
      </c>
      <c r="I717" s="185"/>
      <c r="J717" s="186">
        <f>ROUND(I717*H717,2)</f>
        <v>0</v>
      </c>
      <c r="K717" s="182" t="s">
        <v>172</v>
      </c>
      <c r="L717" s="39"/>
      <c r="M717" s="187" t="s">
        <v>1</v>
      </c>
      <c r="N717" s="188" t="s">
        <v>39</v>
      </c>
      <c r="O717" s="77"/>
      <c r="P717" s="189">
        <f>O717*H717</f>
        <v>0</v>
      </c>
      <c r="Q717" s="189">
        <v>0</v>
      </c>
      <c r="R717" s="189">
        <f>Q717*H717</f>
        <v>0</v>
      </c>
      <c r="S717" s="189">
        <v>0.012319999999999999</v>
      </c>
      <c r="T717" s="190">
        <f>S717*H717</f>
        <v>0.29568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191" t="s">
        <v>173</v>
      </c>
      <c r="AT717" s="191" t="s">
        <v>168</v>
      </c>
      <c r="AU717" s="191" t="s">
        <v>82</v>
      </c>
      <c r="AY717" s="19" t="s">
        <v>166</v>
      </c>
      <c r="BE717" s="192">
        <f>IF(N717="základní",J717,0)</f>
        <v>0</v>
      </c>
      <c r="BF717" s="192">
        <f>IF(N717="snížená",J717,0)</f>
        <v>0</v>
      </c>
      <c r="BG717" s="192">
        <f>IF(N717="zákl. přenesená",J717,0)</f>
        <v>0</v>
      </c>
      <c r="BH717" s="192">
        <f>IF(N717="sníž. přenesená",J717,0)</f>
        <v>0</v>
      </c>
      <c r="BI717" s="192">
        <f>IF(N717="nulová",J717,0)</f>
        <v>0</v>
      </c>
      <c r="BJ717" s="19" t="s">
        <v>80</v>
      </c>
      <c r="BK717" s="192">
        <f>ROUND(I717*H717,2)</f>
        <v>0</v>
      </c>
      <c r="BL717" s="19" t="s">
        <v>173</v>
      </c>
      <c r="BM717" s="191" t="s">
        <v>1087</v>
      </c>
    </row>
    <row r="718" s="13" customFormat="1">
      <c r="A718" s="13"/>
      <c r="B718" s="193"/>
      <c r="C718" s="13"/>
      <c r="D718" s="194" t="s">
        <v>175</v>
      </c>
      <c r="E718" s="195" t="s">
        <v>1</v>
      </c>
      <c r="F718" s="196" t="s">
        <v>1088</v>
      </c>
      <c r="G718" s="13"/>
      <c r="H718" s="195" t="s">
        <v>1</v>
      </c>
      <c r="I718" s="197"/>
      <c r="J718" s="13"/>
      <c r="K718" s="13"/>
      <c r="L718" s="193"/>
      <c r="M718" s="198"/>
      <c r="N718" s="199"/>
      <c r="O718" s="199"/>
      <c r="P718" s="199"/>
      <c r="Q718" s="199"/>
      <c r="R718" s="199"/>
      <c r="S718" s="199"/>
      <c r="T718" s="200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195" t="s">
        <v>175</v>
      </c>
      <c r="AU718" s="195" t="s">
        <v>82</v>
      </c>
      <c r="AV718" s="13" t="s">
        <v>80</v>
      </c>
      <c r="AW718" s="13" t="s">
        <v>30</v>
      </c>
      <c r="AX718" s="13" t="s">
        <v>74</v>
      </c>
      <c r="AY718" s="195" t="s">
        <v>166</v>
      </c>
    </row>
    <row r="719" s="14" customFormat="1">
      <c r="A719" s="14"/>
      <c r="B719" s="201"/>
      <c r="C719" s="14"/>
      <c r="D719" s="194" t="s">
        <v>175</v>
      </c>
      <c r="E719" s="202" t="s">
        <v>1</v>
      </c>
      <c r="F719" s="203" t="s">
        <v>1089</v>
      </c>
      <c r="G719" s="14"/>
      <c r="H719" s="204">
        <v>24</v>
      </c>
      <c r="I719" s="205"/>
      <c r="J719" s="14"/>
      <c r="K719" s="14"/>
      <c r="L719" s="201"/>
      <c r="M719" s="206"/>
      <c r="N719" s="207"/>
      <c r="O719" s="207"/>
      <c r="P719" s="207"/>
      <c r="Q719" s="207"/>
      <c r="R719" s="207"/>
      <c r="S719" s="207"/>
      <c r="T719" s="208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02" t="s">
        <v>175</v>
      </c>
      <c r="AU719" s="202" t="s">
        <v>82</v>
      </c>
      <c r="AV719" s="14" t="s">
        <v>82</v>
      </c>
      <c r="AW719" s="14" t="s">
        <v>30</v>
      </c>
      <c r="AX719" s="14" t="s">
        <v>80</v>
      </c>
      <c r="AY719" s="202" t="s">
        <v>166</v>
      </c>
    </row>
    <row r="720" s="2" customFormat="1" ht="24.15" customHeight="1">
      <c r="A720" s="38"/>
      <c r="B720" s="179"/>
      <c r="C720" s="180" t="s">
        <v>1090</v>
      </c>
      <c r="D720" s="180" t="s">
        <v>168</v>
      </c>
      <c r="E720" s="181" t="s">
        <v>1091</v>
      </c>
      <c r="F720" s="182" t="s">
        <v>1092</v>
      </c>
      <c r="G720" s="183" t="s">
        <v>171</v>
      </c>
      <c r="H720" s="184">
        <v>17.600000000000001</v>
      </c>
      <c r="I720" s="185"/>
      <c r="J720" s="186">
        <f>ROUND(I720*H720,2)</f>
        <v>0</v>
      </c>
      <c r="K720" s="182" t="s">
        <v>172</v>
      </c>
      <c r="L720" s="39"/>
      <c r="M720" s="187" t="s">
        <v>1</v>
      </c>
      <c r="N720" s="188" t="s">
        <v>39</v>
      </c>
      <c r="O720" s="77"/>
      <c r="P720" s="189">
        <f>O720*H720</f>
        <v>0</v>
      </c>
      <c r="Q720" s="189">
        <v>0</v>
      </c>
      <c r="R720" s="189">
        <f>Q720*H720</f>
        <v>0</v>
      </c>
      <c r="S720" s="189">
        <v>0.0070000000000000001</v>
      </c>
      <c r="T720" s="190">
        <f>S720*H720</f>
        <v>0.12320000000000002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191" t="s">
        <v>173</v>
      </c>
      <c r="AT720" s="191" t="s">
        <v>168</v>
      </c>
      <c r="AU720" s="191" t="s">
        <v>82</v>
      </c>
      <c r="AY720" s="19" t="s">
        <v>166</v>
      </c>
      <c r="BE720" s="192">
        <f>IF(N720="základní",J720,0)</f>
        <v>0</v>
      </c>
      <c r="BF720" s="192">
        <f>IF(N720="snížená",J720,0)</f>
        <v>0</v>
      </c>
      <c r="BG720" s="192">
        <f>IF(N720="zákl. přenesená",J720,0)</f>
        <v>0</v>
      </c>
      <c r="BH720" s="192">
        <f>IF(N720="sníž. přenesená",J720,0)</f>
        <v>0</v>
      </c>
      <c r="BI720" s="192">
        <f>IF(N720="nulová",J720,0)</f>
        <v>0</v>
      </c>
      <c r="BJ720" s="19" t="s">
        <v>80</v>
      </c>
      <c r="BK720" s="192">
        <f>ROUND(I720*H720,2)</f>
        <v>0</v>
      </c>
      <c r="BL720" s="19" t="s">
        <v>173</v>
      </c>
      <c r="BM720" s="191" t="s">
        <v>1093</v>
      </c>
    </row>
    <row r="721" s="13" customFormat="1">
      <c r="A721" s="13"/>
      <c r="B721" s="193"/>
      <c r="C721" s="13"/>
      <c r="D721" s="194" t="s">
        <v>175</v>
      </c>
      <c r="E721" s="195" t="s">
        <v>1</v>
      </c>
      <c r="F721" s="196" t="s">
        <v>1088</v>
      </c>
      <c r="G721" s="13"/>
      <c r="H721" s="195" t="s">
        <v>1</v>
      </c>
      <c r="I721" s="197"/>
      <c r="J721" s="13"/>
      <c r="K721" s="13"/>
      <c r="L721" s="193"/>
      <c r="M721" s="198"/>
      <c r="N721" s="199"/>
      <c r="O721" s="199"/>
      <c r="P721" s="199"/>
      <c r="Q721" s="199"/>
      <c r="R721" s="199"/>
      <c r="S721" s="199"/>
      <c r="T721" s="20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195" t="s">
        <v>175</v>
      </c>
      <c r="AU721" s="195" t="s">
        <v>82</v>
      </c>
      <c r="AV721" s="13" t="s">
        <v>80</v>
      </c>
      <c r="AW721" s="13" t="s">
        <v>30</v>
      </c>
      <c r="AX721" s="13" t="s">
        <v>74</v>
      </c>
      <c r="AY721" s="195" t="s">
        <v>166</v>
      </c>
    </row>
    <row r="722" s="14" customFormat="1">
      <c r="A722" s="14"/>
      <c r="B722" s="201"/>
      <c r="C722" s="14"/>
      <c r="D722" s="194" t="s">
        <v>175</v>
      </c>
      <c r="E722" s="202" t="s">
        <v>1</v>
      </c>
      <c r="F722" s="203" t="s">
        <v>1094</v>
      </c>
      <c r="G722" s="14"/>
      <c r="H722" s="204">
        <v>17.600000000000001</v>
      </c>
      <c r="I722" s="205"/>
      <c r="J722" s="14"/>
      <c r="K722" s="14"/>
      <c r="L722" s="201"/>
      <c r="M722" s="206"/>
      <c r="N722" s="207"/>
      <c r="O722" s="207"/>
      <c r="P722" s="207"/>
      <c r="Q722" s="207"/>
      <c r="R722" s="207"/>
      <c r="S722" s="207"/>
      <c r="T722" s="208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02" t="s">
        <v>175</v>
      </c>
      <c r="AU722" s="202" t="s">
        <v>82</v>
      </c>
      <c r="AV722" s="14" t="s">
        <v>82</v>
      </c>
      <c r="AW722" s="14" t="s">
        <v>30</v>
      </c>
      <c r="AX722" s="14" t="s">
        <v>80</v>
      </c>
      <c r="AY722" s="202" t="s">
        <v>166</v>
      </c>
    </row>
    <row r="723" s="2" customFormat="1" ht="24.15" customHeight="1">
      <c r="A723" s="38"/>
      <c r="B723" s="179"/>
      <c r="C723" s="180" t="s">
        <v>1095</v>
      </c>
      <c r="D723" s="180" t="s">
        <v>168</v>
      </c>
      <c r="E723" s="181" t="s">
        <v>1096</v>
      </c>
      <c r="F723" s="182" t="s">
        <v>1097</v>
      </c>
      <c r="G723" s="183" t="s">
        <v>171</v>
      </c>
      <c r="H723" s="184">
        <v>17.600000000000001</v>
      </c>
      <c r="I723" s="185"/>
      <c r="J723" s="186">
        <f>ROUND(I723*H723,2)</f>
        <v>0</v>
      </c>
      <c r="K723" s="182" t="s">
        <v>172</v>
      </c>
      <c r="L723" s="39"/>
      <c r="M723" s="187" t="s">
        <v>1</v>
      </c>
      <c r="N723" s="188" t="s">
        <v>39</v>
      </c>
      <c r="O723" s="77"/>
      <c r="P723" s="189">
        <f>O723*H723</f>
        <v>0</v>
      </c>
      <c r="Q723" s="189">
        <v>0</v>
      </c>
      <c r="R723" s="189">
        <f>Q723*H723</f>
        <v>0</v>
      </c>
      <c r="S723" s="189">
        <v>0.014</v>
      </c>
      <c r="T723" s="190">
        <f>S723*H723</f>
        <v>0.24640000000000004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191" t="s">
        <v>173</v>
      </c>
      <c r="AT723" s="191" t="s">
        <v>168</v>
      </c>
      <c r="AU723" s="191" t="s">
        <v>82</v>
      </c>
      <c r="AY723" s="19" t="s">
        <v>166</v>
      </c>
      <c r="BE723" s="192">
        <f>IF(N723="základní",J723,0)</f>
        <v>0</v>
      </c>
      <c r="BF723" s="192">
        <f>IF(N723="snížená",J723,0)</f>
        <v>0</v>
      </c>
      <c r="BG723" s="192">
        <f>IF(N723="zákl. přenesená",J723,0)</f>
        <v>0</v>
      </c>
      <c r="BH723" s="192">
        <f>IF(N723="sníž. přenesená",J723,0)</f>
        <v>0</v>
      </c>
      <c r="BI723" s="192">
        <f>IF(N723="nulová",J723,0)</f>
        <v>0</v>
      </c>
      <c r="BJ723" s="19" t="s">
        <v>80</v>
      </c>
      <c r="BK723" s="192">
        <f>ROUND(I723*H723,2)</f>
        <v>0</v>
      </c>
      <c r="BL723" s="19" t="s">
        <v>173</v>
      </c>
      <c r="BM723" s="191" t="s">
        <v>1098</v>
      </c>
    </row>
    <row r="724" s="13" customFormat="1">
      <c r="A724" s="13"/>
      <c r="B724" s="193"/>
      <c r="C724" s="13"/>
      <c r="D724" s="194" t="s">
        <v>175</v>
      </c>
      <c r="E724" s="195" t="s">
        <v>1</v>
      </c>
      <c r="F724" s="196" t="s">
        <v>1088</v>
      </c>
      <c r="G724" s="13"/>
      <c r="H724" s="195" t="s">
        <v>1</v>
      </c>
      <c r="I724" s="197"/>
      <c r="J724" s="13"/>
      <c r="K724" s="13"/>
      <c r="L724" s="193"/>
      <c r="M724" s="198"/>
      <c r="N724" s="199"/>
      <c r="O724" s="199"/>
      <c r="P724" s="199"/>
      <c r="Q724" s="199"/>
      <c r="R724" s="199"/>
      <c r="S724" s="199"/>
      <c r="T724" s="20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95" t="s">
        <v>175</v>
      </c>
      <c r="AU724" s="195" t="s">
        <v>82</v>
      </c>
      <c r="AV724" s="13" t="s">
        <v>80</v>
      </c>
      <c r="AW724" s="13" t="s">
        <v>30</v>
      </c>
      <c r="AX724" s="13" t="s">
        <v>74</v>
      </c>
      <c r="AY724" s="195" t="s">
        <v>166</v>
      </c>
    </row>
    <row r="725" s="14" customFormat="1">
      <c r="A725" s="14"/>
      <c r="B725" s="201"/>
      <c r="C725" s="14"/>
      <c r="D725" s="194" t="s">
        <v>175</v>
      </c>
      <c r="E725" s="202" t="s">
        <v>1</v>
      </c>
      <c r="F725" s="203" t="s">
        <v>1099</v>
      </c>
      <c r="G725" s="14"/>
      <c r="H725" s="204">
        <v>17.600000000000001</v>
      </c>
      <c r="I725" s="205"/>
      <c r="J725" s="14"/>
      <c r="K725" s="14"/>
      <c r="L725" s="201"/>
      <c r="M725" s="206"/>
      <c r="N725" s="207"/>
      <c r="O725" s="207"/>
      <c r="P725" s="207"/>
      <c r="Q725" s="207"/>
      <c r="R725" s="207"/>
      <c r="S725" s="207"/>
      <c r="T725" s="208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02" t="s">
        <v>175</v>
      </c>
      <c r="AU725" s="202" t="s">
        <v>82</v>
      </c>
      <c r="AV725" s="14" t="s">
        <v>82</v>
      </c>
      <c r="AW725" s="14" t="s">
        <v>30</v>
      </c>
      <c r="AX725" s="14" t="s">
        <v>80</v>
      </c>
      <c r="AY725" s="202" t="s">
        <v>166</v>
      </c>
    </row>
    <row r="726" s="2" customFormat="1" ht="24.15" customHeight="1">
      <c r="A726" s="38"/>
      <c r="B726" s="179"/>
      <c r="C726" s="180" t="s">
        <v>1100</v>
      </c>
      <c r="D726" s="180" t="s">
        <v>168</v>
      </c>
      <c r="E726" s="181" t="s">
        <v>1101</v>
      </c>
      <c r="F726" s="182" t="s">
        <v>1102</v>
      </c>
      <c r="G726" s="183" t="s">
        <v>171</v>
      </c>
      <c r="H726" s="184">
        <v>17.600000000000001</v>
      </c>
      <c r="I726" s="185"/>
      <c r="J726" s="186">
        <f>ROUND(I726*H726,2)</f>
        <v>0</v>
      </c>
      <c r="K726" s="182" t="s">
        <v>172</v>
      </c>
      <c r="L726" s="39"/>
      <c r="M726" s="187" t="s">
        <v>1</v>
      </c>
      <c r="N726" s="188" t="s">
        <v>39</v>
      </c>
      <c r="O726" s="77"/>
      <c r="P726" s="189">
        <f>O726*H726</f>
        <v>0</v>
      </c>
      <c r="Q726" s="189">
        <v>0</v>
      </c>
      <c r="R726" s="189">
        <f>Q726*H726</f>
        <v>0</v>
      </c>
      <c r="S726" s="189">
        <v>0.066400000000000001</v>
      </c>
      <c r="T726" s="190">
        <f>S726*H726</f>
        <v>1.1686400000000001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191" t="s">
        <v>173</v>
      </c>
      <c r="AT726" s="191" t="s">
        <v>168</v>
      </c>
      <c r="AU726" s="191" t="s">
        <v>82</v>
      </c>
      <c r="AY726" s="19" t="s">
        <v>166</v>
      </c>
      <c r="BE726" s="192">
        <f>IF(N726="základní",J726,0)</f>
        <v>0</v>
      </c>
      <c r="BF726" s="192">
        <f>IF(N726="snížená",J726,0)</f>
        <v>0</v>
      </c>
      <c r="BG726" s="192">
        <f>IF(N726="zákl. přenesená",J726,0)</f>
        <v>0</v>
      </c>
      <c r="BH726" s="192">
        <f>IF(N726="sníž. přenesená",J726,0)</f>
        <v>0</v>
      </c>
      <c r="BI726" s="192">
        <f>IF(N726="nulová",J726,0)</f>
        <v>0</v>
      </c>
      <c r="BJ726" s="19" t="s">
        <v>80</v>
      </c>
      <c r="BK726" s="192">
        <f>ROUND(I726*H726,2)</f>
        <v>0</v>
      </c>
      <c r="BL726" s="19" t="s">
        <v>173</v>
      </c>
      <c r="BM726" s="191" t="s">
        <v>1103</v>
      </c>
    </row>
    <row r="727" s="13" customFormat="1">
      <c r="A727" s="13"/>
      <c r="B727" s="193"/>
      <c r="C727" s="13"/>
      <c r="D727" s="194" t="s">
        <v>175</v>
      </c>
      <c r="E727" s="195" t="s">
        <v>1</v>
      </c>
      <c r="F727" s="196" t="s">
        <v>1088</v>
      </c>
      <c r="G727" s="13"/>
      <c r="H727" s="195" t="s">
        <v>1</v>
      </c>
      <c r="I727" s="197"/>
      <c r="J727" s="13"/>
      <c r="K727" s="13"/>
      <c r="L727" s="193"/>
      <c r="M727" s="198"/>
      <c r="N727" s="199"/>
      <c r="O727" s="199"/>
      <c r="P727" s="199"/>
      <c r="Q727" s="199"/>
      <c r="R727" s="199"/>
      <c r="S727" s="199"/>
      <c r="T727" s="200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195" t="s">
        <v>175</v>
      </c>
      <c r="AU727" s="195" t="s">
        <v>82</v>
      </c>
      <c r="AV727" s="13" t="s">
        <v>80</v>
      </c>
      <c r="AW727" s="13" t="s">
        <v>30</v>
      </c>
      <c r="AX727" s="13" t="s">
        <v>74</v>
      </c>
      <c r="AY727" s="195" t="s">
        <v>166</v>
      </c>
    </row>
    <row r="728" s="14" customFormat="1">
      <c r="A728" s="14"/>
      <c r="B728" s="201"/>
      <c r="C728" s="14"/>
      <c r="D728" s="194" t="s">
        <v>175</v>
      </c>
      <c r="E728" s="202" t="s">
        <v>1</v>
      </c>
      <c r="F728" s="203" t="s">
        <v>1094</v>
      </c>
      <c r="G728" s="14"/>
      <c r="H728" s="204">
        <v>17.600000000000001</v>
      </c>
      <c r="I728" s="205"/>
      <c r="J728" s="14"/>
      <c r="K728" s="14"/>
      <c r="L728" s="201"/>
      <c r="M728" s="206"/>
      <c r="N728" s="207"/>
      <c r="O728" s="207"/>
      <c r="P728" s="207"/>
      <c r="Q728" s="207"/>
      <c r="R728" s="207"/>
      <c r="S728" s="207"/>
      <c r="T728" s="208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02" t="s">
        <v>175</v>
      </c>
      <c r="AU728" s="202" t="s">
        <v>82</v>
      </c>
      <c r="AV728" s="14" t="s">
        <v>82</v>
      </c>
      <c r="AW728" s="14" t="s">
        <v>30</v>
      </c>
      <c r="AX728" s="14" t="s">
        <v>80</v>
      </c>
      <c r="AY728" s="202" t="s">
        <v>166</v>
      </c>
    </row>
    <row r="729" s="12" customFormat="1" ht="22.8" customHeight="1">
      <c r="A729" s="12"/>
      <c r="B729" s="166"/>
      <c r="C729" s="12"/>
      <c r="D729" s="167" t="s">
        <v>73</v>
      </c>
      <c r="E729" s="177" t="s">
        <v>1104</v>
      </c>
      <c r="F729" s="177" t="s">
        <v>1105</v>
      </c>
      <c r="G729" s="12"/>
      <c r="H729" s="12"/>
      <c r="I729" s="169"/>
      <c r="J729" s="178">
        <f>BK729</f>
        <v>0</v>
      </c>
      <c r="K729" s="12"/>
      <c r="L729" s="166"/>
      <c r="M729" s="171"/>
      <c r="N729" s="172"/>
      <c r="O729" s="172"/>
      <c r="P729" s="173">
        <f>SUM(P730:P736)</f>
        <v>0</v>
      </c>
      <c r="Q729" s="172"/>
      <c r="R729" s="173">
        <f>SUM(R730:R736)</f>
        <v>0</v>
      </c>
      <c r="S729" s="172"/>
      <c r="T729" s="174">
        <f>SUM(T730:T736)</f>
        <v>0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167" t="s">
        <v>80</v>
      </c>
      <c r="AT729" s="175" t="s">
        <v>73</v>
      </c>
      <c r="AU729" s="175" t="s">
        <v>80</v>
      </c>
      <c r="AY729" s="167" t="s">
        <v>166</v>
      </c>
      <c r="BK729" s="176">
        <f>SUM(BK730:BK736)</f>
        <v>0</v>
      </c>
    </row>
    <row r="730" s="2" customFormat="1" ht="24.15" customHeight="1">
      <c r="A730" s="38"/>
      <c r="B730" s="179"/>
      <c r="C730" s="180" t="s">
        <v>1106</v>
      </c>
      <c r="D730" s="180" t="s">
        <v>168</v>
      </c>
      <c r="E730" s="181" t="s">
        <v>1107</v>
      </c>
      <c r="F730" s="182" t="s">
        <v>1108</v>
      </c>
      <c r="G730" s="183" t="s">
        <v>243</v>
      </c>
      <c r="H730" s="184">
        <v>242.76499999999999</v>
      </c>
      <c r="I730" s="185"/>
      <c r="J730" s="186">
        <f>ROUND(I730*H730,2)</f>
        <v>0</v>
      </c>
      <c r="K730" s="182" t="s">
        <v>172</v>
      </c>
      <c r="L730" s="39"/>
      <c r="M730" s="187" t="s">
        <v>1</v>
      </c>
      <c r="N730" s="188" t="s">
        <v>39</v>
      </c>
      <c r="O730" s="77"/>
      <c r="P730" s="189">
        <f>O730*H730</f>
        <v>0</v>
      </c>
      <c r="Q730" s="189">
        <v>0</v>
      </c>
      <c r="R730" s="189">
        <f>Q730*H730</f>
        <v>0</v>
      </c>
      <c r="S730" s="189">
        <v>0</v>
      </c>
      <c r="T730" s="190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191" t="s">
        <v>173</v>
      </c>
      <c r="AT730" s="191" t="s">
        <v>168</v>
      </c>
      <c r="AU730" s="191" t="s">
        <v>82</v>
      </c>
      <c r="AY730" s="19" t="s">
        <v>166</v>
      </c>
      <c r="BE730" s="192">
        <f>IF(N730="základní",J730,0)</f>
        <v>0</v>
      </c>
      <c r="BF730" s="192">
        <f>IF(N730="snížená",J730,0)</f>
        <v>0</v>
      </c>
      <c r="BG730" s="192">
        <f>IF(N730="zákl. přenesená",J730,0)</f>
        <v>0</v>
      </c>
      <c r="BH730" s="192">
        <f>IF(N730="sníž. přenesená",J730,0)</f>
        <v>0</v>
      </c>
      <c r="BI730" s="192">
        <f>IF(N730="nulová",J730,0)</f>
        <v>0</v>
      </c>
      <c r="BJ730" s="19" t="s">
        <v>80</v>
      </c>
      <c r="BK730" s="192">
        <f>ROUND(I730*H730,2)</f>
        <v>0</v>
      </c>
      <c r="BL730" s="19" t="s">
        <v>173</v>
      </c>
      <c r="BM730" s="191" t="s">
        <v>1109</v>
      </c>
    </row>
    <row r="731" s="2" customFormat="1" ht="33" customHeight="1">
      <c r="A731" s="38"/>
      <c r="B731" s="179"/>
      <c r="C731" s="180" t="s">
        <v>1110</v>
      </c>
      <c r="D731" s="180" t="s">
        <v>168</v>
      </c>
      <c r="E731" s="181" t="s">
        <v>1111</v>
      </c>
      <c r="F731" s="182" t="s">
        <v>1112</v>
      </c>
      <c r="G731" s="183" t="s">
        <v>243</v>
      </c>
      <c r="H731" s="184">
        <v>485.52999999999997</v>
      </c>
      <c r="I731" s="185"/>
      <c r="J731" s="186">
        <f>ROUND(I731*H731,2)</f>
        <v>0</v>
      </c>
      <c r="K731" s="182" t="s">
        <v>172</v>
      </c>
      <c r="L731" s="39"/>
      <c r="M731" s="187" t="s">
        <v>1</v>
      </c>
      <c r="N731" s="188" t="s">
        <v>39</v>
      </c>
      <c r="O731" s="77"/>
      <c r="P731" s="189">
        <f>O731*H731</f>
        <v>0</v>
      </c>
      <c r="Q731" s="189">
        <v>0</v>
      </c>
      <c r="R731" s="189">
        <f>Q731*H731</f>
        <v>0</v>
      </c>
      <c r="S731" s="189">
        <v>0</v>
      </c>
      <c r="T731" s="190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191" t="s">
        <v>173</v>
      </c>
      <c r="AT731" s="191" t="s">
        <v>168</v>
      </c>
      <c r="AU731" s="191" t="s">
        <v>82</v>
      </c>
      <c r="AY731" s="19" t="s">
        <v>166</v>
      </c>
      <c r="BE731" s="192">
        <f>IF(N731="základní",J731,0)</f>
        <v>0</v>
      </c>
      <c r="BF731" s="192">
        <f>IF(N731="snížená",J731,0)</f>
        <v>0</v>
      </c>
      <c r="BG731" s="192">
        <f>IF(N731="zákl. přenesená",J731,0)</f>
        <v>0</v>
      </c>
      <c r="BH731" s="192">
        <f>IF(N731="sníž. přenesená",J731,0)</f>
        <v>0</v>
      </c>
      <c r="BI731" s="192">
        <f>IF(N731="nulová",J731,0)</f>
        <v>0</v>
      </c>
      <c r="BJ731" s="19" t="s">
        <v>80</v>
      </c>
      <c r="BK731" s="192">
        <f>ROUND(I731*H731,2)</f>
        <v>0</v>
      </c>
      <c r="BL731" s="19" t="s">
        <v>173</v>
      </c>
      <c r="BM731" s="191" t="s">
        <v>1113</v>
      </c>
    </row>
    <row r="732" s="14" customFormat="1">
      <c r="A732" s="14"/>
      <c r="B732" s="201"/>
      <c r="C732" s="14"/>
      <c r="D732" s="194" t="s">
        <v>175</v>
      </c>
      <c r="E732" s="14"/>
      <c r="F732" s="203" t="s">
        <v>1114</v>
      </c>
      <c r="G732" s="14"/>
      <c r="H732" s="204">
        <v>485.52999999999997</v>
      </c>
      <c r="I732" s="205"/>
      <c r="J732" s="14"/>
      <c r="K732" s="14"/>
      <c r="L732" s="201"/>
      <c r="M732" s="206"/>
      <c r="N732" s="207"/>
      <c r="O732" s="207"/>
      <c r="P732" s="207"/>
      <c r="Q732" s="207"/>
      <c r="R732" s="207"/>
      <c r="S732" s="207"/>
      <c r="T732" s="208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02" t="s">
        <v>175</v>
      </c>
      <c r="AU732" s="202" t="s">
        <v>82</v>
      </c>
      <c r="AV732" s="14" t="s">
        <v>82</v>
      </c>
      <c r="AW732" s="14" t="s">
        <v>3</v>
      </c>
      <c r="AX732" s="14" t="s">
        <v>80</v>
      </c>
      <c r="AY732" s="202" t="s">
        <v>166</v>
      </c>
    </row>
    <row r="733" s="2" customFormat="1" ht="24.15" customHeight="1">
      <c r="A733" s="38"/>
      <c r="B733" s="179"/>
      <c r="C733" s="180" t="s">
        <v>1115</v>
      </c>
      <c r="D733" s="180" t="s">
        <v>168</v>
      </c>
      <c r="E733" s="181" t="s">
        <v>1116</v>
      </c>
      <c r="F733" s="182" t="s">
        <v>1117</v>
      </c>
      <c r="G733" s="183" t="s">
        <v>243</v>
      </c>
      <c r="H733" s="184">
        <v>242.76499999999999</v>
      </c>
      <c r="I733" s="185"/>
      <c r="J733" s="186">
        <f>ROUND(I733*H733,2)</f>
        <v>0</v>
      </c>
      <c r="K733" s="182" t="s">
        <v>172</v>
      </c>
      <c r="L733" s="39"/>
      <c r="M733" s="187" t="s">
        <v>1</v>
      </c>
      <c r="N733" s="188" t="s">
        <v>39</v>
      </c>
      <c r="O733" s="77"/>
      <c r="P733" s="189">
        <f>O733*H733</f>
        <v>0</v>
      </c>
      <c r="Q733" s="189">
        <v>0</v>
      </c>
      <c r="R733" s="189">
        <f>Q733*H733</f>
        <v>0</v>
      </c>
      <c r="S733" s="189">
        <v>0</v>
      </c>
      <c r="T733" s="190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191" t="s">
        <v>173</v>
      </c>
      <c r="AT733" s="191" t="s">
        <v>168</v>
      </c>
      <c r="AU733" s="191" t="s">
        <v>82</v>
      </c>
      <c r="AY733" s="19" t="s">
        <v>166</v>
      </c>
      <c r="BE733" s="192">
        <f>IF(N733="základní",J733,0)</f>
        <v>0</v>
      </c>
      <c r="BF733" s="192">
        <f>IF(N733="snížená",J733,0)</f>
        <v>0</v>
      </c>
      <c r="BG733" s="192">
        <f>IF(N733="zákl. přenesená",J733,0)</f>
        <v>0</v>
      </c>
      <c r="BH733" s="192">
        <f>IF(N733="sníž. přenesená",J733,0)</f>
        <v>0</v>
      </c>
      <c r="BI733" s="192">
        <f>IF(N733="nulová",J733,0)</f>
        <v>0</v>
      </c>
      <c r="BJ733" s="19" t="s">
        <v>80</v>
      </c>
      <c r="BK733" s="192">
        <f>ROUND(I733*H733,2)</f>
        <v>0</v>
      </c>
      <c r="BL733" s="19" t="s">
        <v>173</v>
      </c>
      <c r="BM733" s="191" t="s">
        <v>1118</v>
      </c>
    </row>
    <row r="734" s="2" customFormat="1" ht="24.15" customHeight="1">
      <c r="A734" s="38"/>
      <c r="B734" s="179"/>
      <c r="C734" s="180" t="s">
        <v>1119</v>
      </c>
      <c r="D734" s="180" t="s">
        <v>168</v>
      </c>
      <c r="E734" s="181" t="s">
        <v>1120</v>
      </c>
      <c r="F734" s="182" t="s">
        <v>1121</v>
      </c>
      <c r="G734" s="183" t="s">
        <v>243</v>
      </c>
      <c r="H734" s="184">
        <v>4612.5349999999999</v>
      </c>
      <c r="I734" s="185"/>
      <c r="J734" s="186">
        <f>ROUND(I734*H734,2)</f>
        <v>0</v>
      </c>
      <c r="K734" s="182" t="s">
        <v>172</v>
      </c>
      <c r="L734" s="39"/>
      <c r="M734" s="187" t="s">
        <v>1</v>
      </c>
      <c r="N734" s="188" t="s">
        <v>39</v>
      </c>
      <c r="O734" s="77"/>
      <c r="P734" s="189">
        <f>O734*H734</f>
        <v>0</v>
      </c>
      <c r="Q734" s="189">
        <v>0</v>
      </c>
      <c r="R734" s="189">
        <f>Q734*H734</f>
        <v>0</v>
      </c>
      <c r="S734" s="189">
        <v>0</v>
      </c>
      <c r="T734" s="190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191" t="s">
        <v>173</v>
      </c>
      <c r="AT734" s="191" t="s">
        <v>168</v>
      </c>
      <c r="AU734" s="191" t="s">
        <v>82</v>
      </c>
      <c r="AY734" s="19" t="s">
        <v>166</v>
      </c>
      <c r="BE734" s="192">
        <f>IF(N734="základní",J734,0)</f>
        <v>0</v>
      </c>
      <c r="BF734" s="192">
        <f>IF(N734="snížená",J734,0)</f>
        <v>0</v>
      </c>
      <c r="BG734" s="192">
        <f>IF(N734="zákl. přenesená",J734,0)</f>
        <v>0</v>
      </c>
      <c r="BH734" s="192">
        <f>IF(N734="sníž. přenesená",J734,0)</f>
        <v>0</v>
      </c>
      <c r="BI734" s="192">
        <f>IF(N734="nulová",J734,0)</f>
        <v>0</v>
      </c>
      <c r="BJ734" s="19" t="s">
        <v>80</v>
      </c>
      <c r="BK734" s="192">
        <f>ROUND(I734*H734,2)</f>
        <v>0</v>
      </c>
      <c r="BL734" s="19" t="s">
        <v>173</v>
      </c>
      <c r="BM734" s="191" t="s">
        <v>1122</v>
      </c>
    </row>
    <row r="735" s="14" customFormat="1">
      <c r="A735" s="14"/>
      <c r="B735" s="201"/>
      <c r="C735" s="14"/>
      <c r="D735" s="194" t="s">
        <v>175</v>
      </c>
      <c r="E735" s="14"/>
      <c r="F735" s="203" t="s">
        <v>1123</v>
      </c>
      <c r="G735" s="14"/>
      <c r="H735" s="204">
        <v>4612.5349999999999</v>
      </c>
      <c r="I735" s="205"/>
      <c r="J735" s="14"/>
      <c r="K735" s="14"/>
      <c r="L735" s="201"/>
      <c r="M735" s="206"/>
      <c r="N735" s="207"/>
      <c r="O735" s="207"/>
      <c r="P735" s="207"/>
      <c r="Q735" s="207"/>
      <c r="R735" s="207"/>
      <c r="S735" s="207"/>
      <c r="T735" s="208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02" t="s">
        <v>175</v>
      </c>
      <c r="AU735" s="202" t="s">
        <v>82</v>
      </c>
      <c r="AV735" s="14" t="s">
        <v>82</v>
      </c>
      <c r="AW735" s="14" t="s">
        <v>3</v>
      </c>
      <c r="AX735" s="14" t="s">
        <v>80</v>
      </c>
      <c r="AY735" s="202" t="s">
        <v>166</v>
      </c>
    </row>
    <row r="736" s="2" customFormat="1" ht="44.25" customHeight="1">
      <c r="A736" s="38"/>
      <c r="B736" s="179"/>
      <c r="C736" s="180" t="s">
        <v>1124</v>
      </c>
      <c r="D736" s="180" t="s">
        <v>168</v>
      </c>
      <c r="E736" s="181" t="s">
        <v>1125</v>
      </c>
      <c r="F736" s="182" t="s">
        <v>1126</v>
      </c>
      <c r="G736" s="183" t="s">
        <v>243</v>
      </c>
      <c r="H736" s="184">
        <v>242.76499999999999</v>
      </c>
      <c r="I736" s="185"/>
      <c r="J736" s="186">
        <f>ROUND(I736*H736,2)</f>
        <v>0</v>
      </c>
      <c r="K736" s="182" t="s">
        <v>172</v>
      </c>
      <c r="L736" s="39"/>
      <c r="M736" s="187" t="s">
        <v>1</v>
      </c>
      <c r="N736" s="188" t="s">
        <v>39</v>
      </c>
      <c r="O736" s="77"/>
      <c r="P736" s="189">
        <f>O736*H736</f>
        <v>0</v>
      </c>
      <c r="Q736" s="189">
        <v>0</v>
      </c>
      <c r="R736" s="189">
        <f>Q736*H736</f>
        <v>0</v>
      </c>
      <c r="S736" s="189">
        <v>0</v>
      </c>
      <c r="T736" s="190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191" t="s">
        <v>173</v>
      </c>
      <c r="AT736" s="191" t="s">
        <v>168</v>
      </c>
      <c r="AU736" s="191" t="s">
        <v>82</v>
      </c>
      <c r="AY736" s="19" t="s">
        <v>166</v>
      </c>
      <c r="BE736" s="192">
        <f>IF(N736="základní",J736,0)</f>
        <v>0</v>
      </c>
      <c r="BF736" s="192">
        <f>IF(N736="snížená",J736,0)</f>
        <v>0</v>
      </c>
      <c r="BG736" s="192">
        <f>IF(N736="zákl. přenesená",J736,0)</f>
        <v>0</v>
      </c>
      <c r="BH736" s="192">
        <f>IF(N736="sníž. přenesená",J736,0)</f>
        <v>0</v>
      </c>
      <c r="BI736" s="192">
        <f>IF(N736="nulová",J736,0)</f>
        <v>0</v>
      </c>
      <c r="BJ736" s="19" t="s">
        <v>80</v>
      </c>
      <c r="BK736" s="192">
        <f>ROUND(I736*H736,2)</f>
        <v>0</v>
      </c>
      <c r="BL736" s="19" t="s">
        <v>173</v>
      </c>
      <c r="BM736" s="191" t="s">
        <v>1127</v>
      </c>
    </row>
    <row r="737" s="12" customFormat="1" ht="22.8" customHeight="1">
      <c r="A737" s="12"/>
      <c r="B737" s="166"/>
      <c r="C737" s="12"/>
      <c r="D737" s="167" t="s">
        <v>73</v>
      </c>
      <c r="E737" s="177" t="s">
        <v>1128</v>
      </c>
      <c r="F737" s="177" t="s">
        <v>1129</v>
      </c>
      <c r="G737" s="12"/>
      <c r="H737" s="12"/>
      <c r="I737" s="169"/>
      <c r="J737" s="178">
        <f>BK737</f>
        <v>0</v>
      </c>
      <c r="K737" s="12"/>
      <c r="L737" s="166"/>
      <c r="M737" s="171"/>
      <c r="N737" s="172"/>
      <c r="O737" s="172"/>
      <c r="P737" s="173">
        <f>P738</f>
        <v>0</v>
      </c>
      <c r="Q737" s="172"/>
      <c r="R737" s="173">
        <f>R738</f>
        <v>0</v>
      </c>
      <c r="S737" s="172"/>
      <c r="T737" s="174">
        <f>T738</f>
        <v>0</v>
      </c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R737" s="167" t="s">
        <v>80</v>
      </c>
      <c r="AT737" s="175" t="s">
        <v>73</v>
      </c>
      <c r="AU737" s="175" t="s">
        <v>80</v>
      </c>
      <c r="AY737" s="167" t="s">
        <v>166</v>
      </c>
      <c r="BK737" s="176">
        <f>BK738</f>
        <v>0</v>
      </c>
    </row>
    <row r="738" s="2" customFormat="1" ht="16.5" customHeight="1">
      <c r="A738" s="38"/>
      <c r="B738" s="179"/>
      <c r="C738" s="180" t="s">
        <v>1130</v>
      </c>
      <c r="D738" s="180" t="s">
        <v>168</v>
      </c>
      <c r="E738" s="181" t="s">
        <v>1131</v>
      </c>
      <c r="F738" s="182" t="s">
        <v>1132</v>
      </c>
      <c r="G738" s="183" t="s">
        <v>243</v>
      </c>
      <c r="H738" s="184">
        <v>787.64400000000001</v>
      </c>
      <c r="I738" s="185"/>
      <c r="J738" s="186">
        <f>ROUND(I738*H738,2)</f>
        <v>0</v>
      </c>
      <c r="K738" s="182" t="s">
        <v>172</v>
      </c>
      <c r="L738" s="39"/>
      <c r="M738" s="187" t="s">
        <v>1</v>
      </c>
      <c r="N738" s="188" t="s">
        <v>39</v>
      </c>
      <c r="O738" s="77"/>
      <c r="P738" s="189">
        <f>O738*H738</f>
        <v>0</v>
      </c>
      <c r="Q738" s="189">
        <v>0</v>
      </c>
      <c r="R738" s="189">
        <f>Q738*H738</f>
        <v>0</v>
      </c>
      <c r="S738" s="189">
        <v>0</v>
      </c>
      <c r="T738" s="190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191" t="s">
        <v>173</v>
      </c>
      <c r="AT738" s="191" t="s">
        <v>168</v>
      </c>
      <c r="AU738" s="191" t="s">
        <v>82</v>
      </c>
      <c r="AY738" s="19" t="s">
        <v>166</v>
      </c>
      <c r="BE738" s="192">
        <f>IF(N738="základní",J738,0)</f>
        <v>0</v>
      </c>
      <c r="BF738" s="192">
        <f>IF(N738="snížená",J738,0)</f>
        <v>0</v>
      </c>
      <c r="BG738" s="192">
        <f>IF(N738="zákl. přenesená",J738,0)</f>
        <v>0</v>
      </c>
      <c r="BH738" s="192">
        <f>IF(N738="sníž. přenesená",J738,0)</f>
        <v>0</v>
      </c>
      <c r="BI738" s="192">
        <f>IF(N738="nulová",J738,0)</f>
        <v>0</v>
      </c>
      <c r="BJ738" s="19" t="s">
        <v>80</v>
      </c>
      <c r="BK738" s="192">
        <f>ROUND(I738*H738,2)</f>
        <v>0</v>
      </c>
      <c r="BL738" s="19" t="s">
        <v>173</v>
      </c>
      <c r="BM738" s="191" t="s">
        <v>1133</v>
      </c>
    </row>
    <row r="739" s="12" customFormat="1" ht="25.92" customHeight="1">
      <c r="A739" s="12"/>
      <c r="B739" s="166"/>
      <c r="C739" s="12"/>
      <c r="D739" s="167" t="s">
        <v>73</v>
      </c>
      <c r="E739" s="168" t="s">
        <v>1134</v>
      </c>
      <c r="F739" s="168" t="s">
        <v>1135</v>
      </c>
      <c r="G739" s="12"/>
      <c r="H739" s="12"/>
      <c r="I739" s="169"/>
      <c r="J739" s="170">
        <f>BK739</f>
        <v>0</v>
      </c>
      <c r="K739" s="12"/>
      <c r="L739" s="166"/>
      <c r="M739" s="171"/>
      <c r="N739" s="172"/>
      <c r="O739" s="172"/>
      <c r="P739" s="173">
        <f>P740+P810+P873+P914+P919+P925+P983+P1015+P1066+P1131+P1271+P1279+P1297+P1320+P1359+P1379</f>
        <v>0</v>
      </c>
      <c r="Q739" s="172"/>
      <c r="R739" s="173">
        <f>R740+R810+R873+R914+R919+R925+R983+R1015+R1066+R1131+R1271+R1279+R1297+R1320+R1359+R1379</f>
        <v>41.002062309999999</v>
      </c>
      <c r="S739" s="172"/>
      <c r="T739" s="174">
        <f>T740+T810+T873+T914+T919+T925+T983+T1015+T1066+T1131+T1271+T1279+T1297+T1320+T1359+T1379</f>
        <v>0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167" t="s">
        <v>82</v>
      </c>
      <c r="AT739" s="175" t="s">
        <v>73</v>
      </c>
      <c r="AU739" s="175" t="s">
        <v>74</v>
      </c>
      <c r="AY739" s="167" t="s">
        <v>166</v>
      </c>
      <c r="BK739" s="176">
        <f>BK740+BK810+BK873+BK914+BK919+BK925+BK983+BK1015+BK1066+BK1131+BK1271+BK1279+BK1297+BK1320+BK1359+BK1379</f>
        <v>0</v>
      </c>
    </row>
    <row r="740" s="12" customFormat="1" ht="22.8" customHeight="1">
      <c r="A740" s="12"/>
      <c r="B740" s="166"/>
      <c r="C740" s="12"/>
      <c r="D740" s="167" t="s">
        <v>73</v>
      </c>
      <c r="E740" s="177" t="s">
        <v>1136</v>
      </c>
      <c r="F740" s="177" t="s">
        <v>1137</v>
      </c>
      <c r="G740" s="12"/>
      <c r="H740" s="12"/>
      <c r="I740" s="169"/>
      <c r="J740" s="178">
        <f>BK740</f>
        <v>0</v>
      </c>
      <c r="K740" s="12"/>
      <c r="L740" s="166"/>
      <c r="M740" s="171"/>
      <c r="N740" s="172"/>
      <c r="O740" s="172"/>
      <c r="P740" s="173">
        <f>SUM(P741:P809)</f>
        <v>0</v>
      </c>
      <c r="Q740" s="172"/>
      <c r="R740" s="173">
        <f>SUM(R741:R809)</f>
        <v>3.0893861500000006</v>
      </c>
      <c r="S740" s="172"/>
      <c r="T740" s="174">
        <f>SUM(T741:T809)</f>
        <v>0</v>
      </c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R740" s="167" t="s">
        <v>82</v>
      </c>
      <c r="AT740" s="175" t="s">
        <v>73</v>
      </c>
      <c r="AU740" s="175" t="s">
        <v>80</v>
      </c>
      <c r="AY740" s="167" t="s">
        <v>166</v>
      </c>
      <c r="BK740" s="176">
        <f>SUM(BK741:BK809)</f>
        <v>0</v>
      </c>
    </row>
    <row r="741" s="2" customFormat="1" ht="24.15" customHeight="1">
      <c r="A741" s="38"/>
      <c r="B741" s="179"/>
      <c r="C741" s="180" t="s">
        <v>1138</v>
      </c>
      <c r="D741" s="180" t="s">
        <v>168</v>
      </c>
      <c r="E741" s="181" t="s">
        <v>1139</v>
      </c>
      <c r="F741" s="182" t="s">
        <v>1140</v>
      </c>
      <c r="G741" s="183" t="s">
        <v>171</v>
      </c>
      <c r="H741" s="184">
        <v>116.113</v>
      </c>
      <c r="I741" s="185"/>
      <c r="J741" s="186">
        <f>ROUND(I741*H741,2)</f>
        <v>0</v>
      </c>
      <c r="K741" s="182" t="s">
        <v>172</v>
      </c>
      <c r="L741" s="39"/>
      <c r="M741" s="187" t="s">
        <v>1</v>
      </c>
      <c r="N741" s="188" t="s">
        <v>39</v>
      </c>
      <c r="O741" s="77"/>
      <c r="P741" s="189">
        <f>O741*H741</f>
        <v>0</v>
      </c>
      <c r="Q741" s="189">
        <v>0</v>
      </c>
      <c r="R741" s="189">
        <f>Q741*H741</f>
        <v>0</v>
      </c>
      <c r="S741" s="189">
        <v>0</v>
      </c>
      <c r="T741" s="190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191" t="s">
        <v>286</v>
      </c>
      <c r="AT741" s="191" t="s">
        <v>168</v>
      </c>
      <c r="AU741" s="191" t="s">
        <v>82</v>
      </c>
      <c r="AY741" s="19" t="s">
        <v>166</v>
      </c>
      <c r="BE741" s="192">
        <f>IF(N741="základní",J741,0)</f>
        <v>0</v>
      </c>
      <c r="BF741" s="192">
        <f>IF(N741="snížená",J741,0)</f>
        <v>0</v>
      </c>
      <c r="BG741" s="192">
        <f>IF(N741="zákl. přenesená",J741,0)</f>
        <v>0</v>
      </c>
      <c r="BH741" s="192">
        <f>IF(N741="sníž. přenesená",J741,0)</f>
        <v>0</v>
      </c>
      <c r="BI741" s="192">
        <f>IF(N741="nulová",J741,0)</f>
        <v>0</v>
      </c>
      <c r="BJ741" s="19" t="s">
        <v>80</v>
      </c>
      <c r="BK741" s="192">
        <f>ROUND(I741*H741,2)</f>
        <v>0</v>
      </c>
      <c r="BL741" s="19" t="s">
        <v>286</v>
      </c>
      <c r="BM741" s="191" t="s">
        <v>1141</v>
      </c>
    </row>
    <row r="742" s="13" customFormat="1">
      <c r="A742" s="13"/>
      <c r="B742" s="193"/>
      <c r="C742" s="13"/>
      <c r="D742" s="194" t="s">
        <v>175</v>
      </c>
      <c r="E742" s="195" t="s">
        <v>1</v>
      </c>
      <c r="F742" s="196" t="s">
        <v>1142</v>
      </c>
      <c r="G742" s="13"/>
      <c r="H742" s="195" t="s">
        <v>1</v>
      </c>
      <c r="I742" s="197"/>
      <c r="J742" s="13"/>
      <c r="K742" s="13"/>
      <c r="L742" s="193"/>
      <c r="M742" s="198"/>
      <c r="N742" s="199"/>
      <c r="O742" s="199"/>
      <c r="P742" s="199"/>
      <c r="Q742" s="199"/>
      <c r="R742" s="199"/>
      <c r="S742" s="199"/>
      <c r="T742" s="200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195" t="s">
        <v>175</v>
      </c>
      <c r="AU742" s="195" t="s">
        <v>82</v>
      </c>
      <c r="AV742" s="13" t="s">
        <v>80</v>
      </c>
      <c r="AW742" s="13" t="s">
        <v>30</v>
      </c>
      <c r="AX742" s="13" t="s">
        <v>74</v>
      </c>
      <c r="AY742" s="195" t="s">
        <v>166</v>
      </c>
    </row>
    <row r="743" s="14" customFormat="1">
      <c r="A743" s="14"/>
      <c r="B743" s="201"/>
      <c r="C743" s="14"/>
      <c r="D743" s="194" t="s">
        <v>175</v>
      </c>
      <c r="E743" s="202" t="s">
        <v>1</v>
      </c>
      <c r="F743" s="203" t="s">
        <v>1143</v>
      </c>
      <c r="G743" s="14"/>
      <c r="H743" s="204">
        <v>6.0199999999999996</v>
      </c>
      <c r="I743" s="205"/>
      <c r="J743" s="14"/>
      <c r="K743" s="14"/>
      <c r="L743" s="201"/>
      <c r="M743" s="206"/>
      <c r="N743" s="207"/>
      <c r="O743" s="207"/>
      <c r="P743" s="207"/>
      <c r="Q743" s="207"/>
      <c r="R743" s="207"/>
      <c r="S743" s="207"/>
      <c r="T743" s="208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02" t="s">
        <v>175</v>
      </c>
      <c r="AU743" s="202" t="s">
        <v>82</v>
      </c>
      <c r="AV743" s="14" t="s">
        <v>82</v>
      </c>
      <c r="AW743" s="14" t="s">
        <v>30</v>
      </c>
      <c r="AX743" s="14" t="s">
        <v>74</v>
      </c>
      <c r="AY743" s="202" t="s">
        <v>166</v>
      </c>
    </row>
    <row r="744" s="13" customFormat="1">
      <c r="A744" s="13"/>
      <c r="B744" s="193"/>
      <c r="C744" s="13"/>
      <c r="D744" s="194" t="s">
        <v>175</v>
      </c>
      <c r="E744" s="195" t="s">
        <v>1</v>
      </c>
      <c r="F744" s="196" t="s">
        <v>1144</v>
      </c>
      <c r="G744" s="13"/>
      <c r="H744" s="195" t="s">
        <v>1</v>
      </c>
      <c r="I744" s="197"/>
      <c r="J744" s="13"/>
      <c r="K744" s="13"/>
      <c r="L744" s="193"/>
      <c r="M744" s="198"/>
      <c r="N744" s="199"/>
      <c r="O744" s="199"/>
      <c r="P744" s="199"/>
      <c r="Q744" s="199"/>
      <c r="R744" s="199"/>
      <c r="S744" s="199"/>
      <c r="T744" s="200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195" t="s">
        <v>175</v>
      </c>
      <c r="AU744" s="195" t="s">
        <v>82</v>
      </c>
      <c r="AV744" s="13" t="s">
        <v>80</v>
      </c>
      <c r="AW744" s="13" t="s">
        <v>30</v>
      </c>
      <c r="AX744" s="13" t="s">
        <v>74</v>
      </c>
      <c r="AY744" s="195" t="s">
        <v>166</v>
      </c>
    </row>
    <row r="745" s="14" customFormat="1">
      <c r="A745" s="14"/>
      <c r="B745" s="201"/>
      <c r="C745" s="14"/>
      <c r="D745" s="194" t="s">
        <v>175</v>
      </c>
      <c r="E745" s="202" t="s">
        <v>1</v>
      </c>
      <c r="F745" s="203" t="s">
        <v>1145</v>
      </c>
      <c r="G745" s="14"/>
      <c r="H745" s="204">
        <v>110.093</v>
      </c>
      <c r="I745" s="205"/>
      <c r="J745" s="14"/>
      <c r="K745" s="14"/>
      <c r="L745" s="201"/>
      <c r="M745" s="206"/>
      <c r="N745" s="207"/>
      <c r="O745" s="207"/>
      <c r="P745" s="207"/>
      <c r="Q745" s="207"/>
      <c r="R745" s="207"/>
      <c r="S745" s="207"/>
      <c r="T745" s="208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02" t="s">
        <v>175</v>
      </c>
      <c r="AU745" s="202" t="s">
        <v>82</v>
      </c>
      <c r="AV745" s="14" t="s">
        <v>82</v>
      </c>
      <c r="AW745" s="14" t="s">
        <v>30</v>
      </c>
      <c r="AX745" s="14" t="s">
        <v>74</v>
      </c>
      <c r="AY745" s="202" t="s">
        <v>166</v>
      </c>
    </row>
    <row r="746" s="15" customFormat="1">
      <c r="A746" s="15"/>
      <c r="B746" s="209"/>
      <c r="C746" s="15"/>
      <c r="D746" s="194" t="s">
        <v>175</v>
      </c>
      <c r="E746" s="210" t="s">
        <v>1</v>
      </c>
      <c r="F746" s="211" t="s">
        <v>180</v>
      </c>
      <c r="G746" s="15"/>
      <c r="H746" s="212">
        <v>116.113</v>
      </c>
      <c r="I746" s="213"/>
      <c r="J746" s="15"/>
      <c r="K746" s="15"/>
      <c r="L746" s="209"/>
      <c r="M746" s="214"/>
      <c r="N746" s="215"/>
      <c r="O746" s="215"/>
      <c r="P746" s="215"/>
      <c r="Q746" s="215"/>
      <c r="R746" s="215"/>
      <c r="S746" s="215"/>
      <c r="T746" s="216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10" t="s">
        <v>175</v>
      </c>
      <c r="AU746" s="210" t="s">
        <v>82</v>
      </c>
      <c r="AV746" s="15" t="s">
        <v>173</v>
      </c>
      <c r="AW746" s="15" t="s">
        <v>30</v>
      </c>
      <c r="AX746" s="15" t="s">
        <v>80</v>
      </c>
      <c r="AY746" s="210" t="s">
        <v>166</v>
      </c>
    </row>
    <row r="747" s="2" customFormat="1" ht="24.15" customHeight="1">
      <c r="A747" s="38"/>
      <c r="B747" s="179"/>
      <c r="C747" s="180" t="s">
        <v>1146</v>
      </c>
      <c r="D747" s="180" t="s">
        <v>168</v>
      </c>
      <c r="E747" s="181" t="s">
        <v>1147</v>
      </c>
      <c r="F747" s="182" t="s">
        <v>1148</v>
      </c>
      <c r="G747" s="183" t="s">
        <v>171</v>
      </c>
      <c r="H747" s="184">
        <v>98.212000000000003</v>
      </c>
      <c r="I747" s="185"/>
      <c r="J747" s="186">
        <f>ROUND(I747*H747,2)</f>
        <v>0</v>
      </c>
      <c r="K747" s="182" t="s">
        <v>172</v>
      </c>
      <c r="L747" s="39"/>
      <c r="M747" s="187" t="s">
        <v>1</v>
      </c>
      <c r="N747" s="188" t="s">
        <v>39</v>
      </c>
      <c r="O747" s="77"/>
      <c r="P747" s="189">
        <f>O747*H747</f>
        <v>0</v>
      </c>
      <c r="Q747" s="189">
        <v>0</v>
      </c>
      <c r="R747" s="189">
        <f>Q747*H747</f>
        <v>0</v>
      </c>
      <c r="S747" s="189">
        <v>0</v>
      </c>
      <c r="T747" s="190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191" t="s">
        <v>286</v>
      </c>
      <c r="AT747" s="191" t="s">
        <v>168</v>
      </c>
      <c r="AU747" s="191" t="s">
        <v>82</v>
      </c>
      <c r="AY747" s="19" t="s">
        <v>166</v>
      </c>
      <c r="BE747" s="192">
        <f>IF(N747="základní",J747,0)</f>
        <v>0</v>
      </c>
      <c r="BF747" s="192">
        <f>IF(N747="snížená",J747,0)</f>
        <v>0</v>
      </c>
      <c r="BG747" s="192">
        <f>IF(N747="zákl. přenesená",J747,0)</f>
        <v>0</v>
      </c>
      <c r="BH747" s="192">
        <f>IF(N747="sníž. přenesená",J747,0)</f>
        <v>0</v>
      </c>
      <c r="BI747" s="192">
        <f>IF(N747="nulová",J747,0)</f>
        <v>0</v>
      </c>
      <c r="BJ747" s="19" t="s">
        <v>80</v>
      </c>
      <c r="BK747" s="192">
        <f>ROUND(I747*H747,2)</f>
        <v>0</v>
      </c>
      <c r="BL747" s="19" t="s">
        <v>286</v>
      </c>
      <c r="BM747" s="191" t="s">
        <v>1149</v>
      </c>
    </row>
    <row r="748" s="14" customFormat="1">
      <c r="A748" s="14"/>
      <c r="B748" s="201"/>
      <c r="C748" s="14"/>
      <c r="D748" s="194" t="s">
        <v>175</v>
      </c>
      <c r="E748" s="202" t="s">
        <v>1</v>
      </c>
      <c r="F748" s="203" t="s">
        <v>1150</v>
      </c>
      <c r="G748" s="14"/>
      <c r="H748" s="204">
        <v>77.584999999999994</v>
      </c>
      <c r="I748" s="205"/>
      <c r="J748" s="14"/>
      <c r="K748" s="14"/>
      <c r="L748" s="201"/>
      <c r="M748" s="206"/>
      <c r="N748" s="207"/>
      <c r="O748" s="207"/>
      <c r="P748" s="207"/>
      <c r="Q748" s="207"/>
      <c r="R748" s="207"/>
      <c r="S748" s="207"/>
      <c r="T748" s="208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02" t="s">
        <v>175</v>
      </c>
      <c r="AU748" s="202" t="s">
        <v>82</v>
      </c>
      <c r="AV748" s="14" t="s">
        <v>82</v>
      </c>
      <c r="AW748" s="14" t="s">
        <v>30</v>
      </c>
      <c r="AX748" s="14" t="s">
        <v>74</v>
      </c>
      <c r="AY748" s="202" t="s">
        <v>166</v>
      </c>
    </row>
    <row r="749" s="14" customFormat="1">
      <c r="A749" s="14"/>
      <c r="B749" s="201"/>
      <c r="C749" s="14"/>
      <c r="D749" s="194" t="s">
        <v>175</v>
      </c>
      <c r="E749" s="202" t="s">
        <v>1</v>
      </c>
      <c r="F749" s="203" t="s">
        <v>1151</v>
      </c>
      <c r="G749" s="14"/>
      <c r="H749" s="204">
        <v>12.362</v>
      </c>
      <c r="I749" s="205"/>
      <c r="J749" s="14"/>
      <c r="K749" s="14"/>
      <c r="L749" s="201"/>
      <c r="M749" s="206"/>
      <c r="N749" s="207"/>
      <c r="O749" s="207"/>
      <c r="P749" s="207"/>
      <c r="Q749" s="207"/>
      <c r="R749" s="207"/>
      <c r="S749" s="207"/>
      <c r="T749" s="208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02" t="s">
        <v>175</v>
      </c>
      <c r="AU749" s="202" t="s">
        <v>82</v>
      </c>
      <c r="AV749" s="14" t="s">
        <v>82</v>
      </c>
      <c r="AW749" s="14" t="s">
        <v>30</v>
      </c>
      <c r="AX749" s="14" t="s">
        <v>74</v>
      </c>
      <c r="AY749" s="202" t="s">
        <v>166</v>
      </c>
    </row>
    <row r="750" s="14" customFormat="1">
      <c r="A750" s="14"/>
      <c r="B750" s="201"/>
      <c r="C750" s="14"/>
      <c r="D750" s="194" t="s">
        <v>175</v>
      </c>
      <c r="E750" s="202" t="s">
        <v>1</v>
      </c>
      <c r="F750" s="203" t="s">
        <v>1152</v>
      </c>
      <c r="G750" s="14"/>
      <c r="H750" s="204">
        <v>8.2650000000000006</v>
      </c>
      <c r="I750" s="205"/>
      <c r="J750" s="14"/>
      <c r="K750" s="14"/>
      <c r="L750" s="201"/>
      <c r="M750" s="206"/>
      <c r="N750" s="207"/>
      <c r="O750" s="207"/>
      <c r="P750" s="207"/>
      <c r="Q750" s="207"/>
      <c r="R750" s="207"/>
      <c r="S750" s="207"/>
      <c r="T750" s="208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02" t="s">
        <v>175</v>
      </c>
      <c r="AU750" s="202" t="s">
        <v>82</v>
      </c>
      <c r="AV750" s="14" t="s">
        <v>82</v>
      </c>
      <c r="AW750" s="14" t="s">
        <v>30</v>
      </c>
      <c r="AX750" s="14" t="s">
        <v>74</v>
      </c>
      <c r="AY750" s="202" t="s">
        <v>166</v>
      </c>
    </row>
    <row r="751" s="15" customFormat="1">
      <c r="A751" s="15"/>
      <c r="B751" s="209"/>
      <c r="C751" s="15"/>
      <c r="D751" s="194" t="s">
        <v>175</v>
      </c>
      <c r="E751" s="210" t="s">
        <v>1</v>
      </c>
      <c r="F751" s="211" t="s">
        <v>180</v>
      </c>
      <c r="G751" s="15"/>
      <c r="H751" s="212">
        <v>98.211999999999989</v>
      </c>
      <c r="I751" s="213"/>
      <c r="J751" s="15"/>
      <c r="K751" s="15"/>
      <c r="L751" s="209"/>
      <c r="M751" s="214"/>
      <c r="N751" s="215"/>
      <c r="O751" s="215"/>
      <c r="P751" s="215"/>
      <c r="Q751" s="215"/>
      <c r="R751" s="215"/>
      <c r="S751" s="215"/>
      <c r="T751" s="216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10" t="s">
        <v>175</v>
      </c>
      <c r="AU751" s="210" t="s">
        <v>82</v>
      </c>
      <c r="AV751" s="15" t="s">
        <v>173</v>
      </c>
      <c r="AW751" s="15" t="s">
        <v>30</v>
      </c>
      <c r="AX751" s="15" t="s">
        <v>80</v>
      </c>
      <c r="AY751" s="210" t="s">
        <v>166</v>
      </c>
    </row>
    <row r="752" s="2" customFormat="1" ht="16.5" customHeight="1">
      <c r="A752" s="38"/>
      <c r="B752" s="179"/>
      <c r="C752" s="217" t="s">
        <v>1153</v>
      </c>
      <c r="D752" s="217" t="s">
        <v>259</v>
      </c>
      <c r="E752" s="218" t="s">
        <v>1154</v>
      </c>
      <c r="F752" s="219" t="s">
        <v>1155</v>
      </c>
      <c r="G752" s="220" t="s">
        <v>243</v>
      </c>
      <c r="H752" s="221">
        <v>0.069000000000000006</v>
      </c>
      <c r="I752" s="222"/>
      <c r="J752" s="223">
        <f>ROUND(I752*H752,2)</f>
        <v>0</v>
      </c>
      <c r="K752" s="219" t="s">
        <v>172</v>
      </c>
      <c r="L752" s="224"/>
      <c r="M752" s="225" t="s">
        <v>1</v>
      </c>
      <c r="N752" s="226" t="s">
        <v>39</v>
      </c>
      <c r="O752" s="77"/>
      <c r="P752" s="189">
        <f>O752*H752</f>
        <v>0</v>
      </c>
      <c r="Q752" s="189">
        <v>1</v>
      </c>
      <c r="R752" s="189">
        <f>Q752*H752</f>
        <v>0.069000000000000006</v>
      </c>
      <c r="S752" s="189">
        <v>0</v>
      </c>
      <c r="T752" s="190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191" t="s">
        <v>367</v>
      </c>
      <c r="AT752" s="191" t="s">
        <v>259</v>
      </c>
      <c r="AU752" s="191" t="s">
        <v>82</v>
      </c>
      <c r="AY752" s="19" t="s">
        <v>166</v>
      </c>
      <c r="BE752" s="192">
        <f>IF(N752="základní",J752,0)</f>
        <v>0</v>
      </c>
      <c r="BF752" s="192">
        <f>IF(N752="snížená",J752,0)</f>
        <v>0</v>
      </c>
      <c r="BG752" s="192">
        <f>IF(N752="zákl. přenesená",J752,0)</f>
        <v>0</v>
      </c>
      <c r="BH752" s="192">
        <f>IF(N752="sníž. přenesená",J752,0)</f>
        <v>0</v>
      </c>
      <c r="BI752" s="192">
        <f>IF(N752="nulová",J752,0)</f>
        <v>0</v>
      </c>
      <c r="BJ752" s="19" t="s">
        <v>80</v>
      </c>
      <c r="BK752" s="192">
        <f>ROUND(I752*H752,2)</f>
        <v>0</v>
      </c>
      <c r="BL752" s="19" t="s">
        <v>286</v>
      </c>
      <c r="BM752" s="191" t="s">
        <v>1156</v>
      </c>
    </row>
    <row r="753" s="14" customFormat="1">
      <c r="A753" s="14"/>
      <c r="B753" s="201"/>
      <c r="C753" s="14"/>
      <c r="D753" s="194" t="s">
        <v>175</v>
      </c>
      <c r="E753" s="202" t="s">
        <v>1</v>
      </c>
      <c r="F753" s="203" t="s">
        <v>1157</v>
      </c>
      <c r="G753" s="14"/>
      <c r="H753" s="204">
        <v>0.035000000000000003</v>
      </c>
      <c r="I753" s="205"/>
      <c r="J753" s="14"/>
      <c r="K753" s="14"/>
      <c r="L753" s="201"/>
      <c r="M753" s="206"/>
      <c r="N753" s="207"/>
      <c r="O753" s="207"/>
      <c r="P753" s="207"/>
      <c r="Q753" s="207"/>
      <c r="R753" s="207"/>
      <c r="S753" s="207"/>
      <c r="T753" s="208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02" t="s">
        <v>175</v>
      </c>
      <c r="AU753" s="202" t="s">
        <v>82</v>
      </c>
      <c r="AV753" s="14" t="s">
        <v>82</v>
      </c>
      <c r="AW753" s="14" t="s">
        <v>30</v>
      </c>
      <c r="AX753" s="14" t="s">
        <v>74</v>
      </c>
      <c r="AY753" s="202" t="s">
        <v>166</v>
      </c>
    </row>
    <row r="754" s="14" customFormat="1">
      <c r="A754" s="14"/>
      <c r="B754" s="201"/>
      <c r="C754" s="14"/>
      <c r="D754" s="194" t="s">
        <v>175</v>
      </c>
      <c r="E754" s="202" t="s">
        <v>1</v>
      </c>
      <c r="F754" s="203" t="s">
        <v>1158</v>
      </c>
      <c r="G754" s="14"/>
      <c r="H754" s="204">
        <v>0.034000000000000002</v>
      </c>
      <c r="I754" s="205"/>
      <c r="J754" s="14"/>
      <c r="K754" s="14"/>
      <c r="L754" s="201"/>
      <c r="M754" s="206"/>
      <c r="N754" s="207"/>
      <c r="O754" s="207"/>
      <c r="P754" s="207"/>
      <c r="Q754" s="207"/>
      <c r="R754" s="207"/>
      <c r="S754" s="207"/>
      <c r="T754" s="208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02" t="s">
        <v>175</v>
      </c>
      <c r="AU754" s="202" t="s">
        <v>82</v>
      </c>
      <c r="AV754" s="14" t="s">
        <v>82</v>
      </c>
      <c r="AW754" s="14" t="s">
        <v>30</v>
      </c>
      <c r="AX754" s="14" t="s">
        <v>74</v>
      </c>
      <c r="AY754" s="202" t="s">
        <v>166</v>
      </c>
    </row>
    <row r="755" s="15" customFormat="1">
      <c r="A755" s="15"/>
      <c r="B755" s="209"/>
      <c r="C755" s="15"/>
      <c r="D755" s="194" t="s">
        <v>175</v>
      </c>
      <c r="E755" s="210" t="s">
        <v>1</v>
      </c>
      <c r="F755" s="211" t="s">
        <v>180</v>
      </c>
      <c r="G755" s="15"/>
      <c r="H755" s="212">
        <v>0.069000000000000006</v>
      </c>
      <c r="I755" s="213"/>
      <c r="J755" s="15"/>
      <c r="K755" s="15"/>
      <c r="L755" s="209"/>
      <c r="M755" s="214"/>
      <c r="N755" s="215"/>
      <c r="O755" s="215"/>
      <c r="P755" s="215"/>
      <c r="Q755" s="215"/>
      <c r="R755" s="215"/>
      <c r="S755" s="215"/>
      <c r="T755" s="216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10" t="s">
        <v>175</v>
      </c>
      <c r="AU755" s="210" t="s">
        <v>82</v>
      </c>
      <c r="AV755" s="15" t="s">
        <v>173</v>
      </c>
      <c r="AW755" s="15" t="s">
        <v>30</v>
      </c>
      <c r="AX755" s="15" t="s">
        <v>80</v>
      </c>
      <c r="AY755" s="210" t="s">
        <v>166</v>
      </c>
    </row>
    <row r="756" s="2" customFormat="1" ht="24.15" customHeight="1">
      <c r="A756" s="38"/>
      <c r="B756" s="179"/>
      <c r="C756" s="180" t="s">
        <v>1159</v>
      </c>
      <c r="D756" s="180" t="s">
        <v>168</v>
      </c>
      <c r="E756" s="181" t="s">
        <v>1160</v>
      </c>
      <c r="F756" s="182" t="s">
        <v>1161</v>
      </c>
      <c r="G756" s="183" t="s">
        <v>171</v>
      </c>
      <c r="H756" s="184">
        <v>226.20599999999999</v>
      </c>
      <c r="I756" s="185"/>
      <c r="J756" s="186">
        <f>ROUND(I756*H756,2)</f>
        <v>0</v>
      </c>
      <c r="K756" s="182" t="s">
        <v>172</v>
      </c>
      <c r="L756" s="39"/>
      <c r="M756" s="187" t="s">
        <v>1</v>
      </c>
      <c r="N756" s="188" t="s">
        <v>39</v>
      </c>
      <c r="O756" s="77"/>
      <c r="P756" s="189">
        <f>O756*H756</f>
        <v>0</v>
      </c>
      <c r="Q756" s="189">
        <v>0.00040000000000000002</v>
      </c>
      <c r="R756" s="189">
        <f>Q756*H756</f>
        <v>0.090482400000000004</v>
      </c>
      <c r="S756" s="189">
        <v>0</v>
      </c>
      <c r="T756" s="190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191" t="s">
        <v>286</v>
      </c>
      <c r="AT756" s="191" t="s">
        <v>168</v>
      </c>
      <c r="AU756" s="191" t="s">
        <v>82</v>
      </c>
      <c r="AY756" s="19" t="s">
        <v>166</v>
      </c>
      <c r="BE756" s="192">
        <f>IF(N756="základní",J756,0)</f>
        <v>0</v>
      </c>
      <c r="BF756" s="192">
        <f>IF(N756="snížená",J756,0)</f>
        <v>0</v>
      </c>
      <c r="BG756" s="192">
        <f>IF(N756="zákl. přenesená",J756,0)</f>
        <v>0</v>
      </c>
      <c r="BH756" s="192">
        <f>IF(N756="sníž. přenesená",J756,0)</f>
        <v>0</v>
      </c>
      <c r="BI756" s="192">
        <f>IF(N756="nulová",J756,0)</f>
        <v>0</v>
      </c>
      <c r="BJ756" s="19" t="s">
        <v>80</v>
      </c>
      <c r="BK756" s="192">
        <f>ROUND(I756*H756,2)</f>
        <v>0</v>
      </c>
      <c r="BL756" s="19" t="s">
        <v>286</v>
      </c>
      <c r="BM756" s="191" t="s">
        <v>1162</v>
      </c>
    </row>
    <row r="757" s="13" customFormat="1">
      <c r="A757" s="13"/>
      <c r="B757" s="193"/>
      <c r="C757" s="13"/>
      <c r="D757" s="194" t="s">
        <v>175</v>
      </c>
      <c r="E757" s="195" t="s">
        <v>1</v>
      </c>
      <c r="F757" s="196" t="s">
        <v>1142</v>
      </c>
      <c r="G757" s="13"/>
      <c r="H757" s="195" t="s">
        <v>1</v>
      </c>
      <c r="I757" s="197"/>
      <c r="J757" s="13"/>
      <c r="K757" s="13"/>
      <c r="L757" s="193"/>
      <c r="M757" s="198"/>
      <c r="N757" s="199"/>
      <c r="O757" s="199"/>
      <c r="P757" s="199"/>
      <c r="Q757" s="199"/>
      <c r="R757" s="199"/>
      <c r="S757" s="199"/>
      <c r="T757" s="200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195" t="s">
        <v>175</v>
      </c>
      <c r="AU757" s="195" t="s">
        <v>82</v>
      </c>
      <c r="AV757" s="13" t="s">
        <v>80</v>
      </c>
      <c r="AW757" s="13" t="s">
        <v>30</v>
      </c>
      <c r="AX757" s="13" t="s">
        <v>74</v>
      </c>
      <c r="AY757" s="195" t="s">
        <v>166</v>
      </c>
    </row>
    <row r="758" s="14" customFormat="1">
      <c r="A758" s="14"/>
      <c r="B758" s="201"/>
      <c r="C758" s="14"/>
      <c r="D758" s="194" t="s">
        <v>175</v>
      </c>
      <c r="E758" s="202" t="s">
        <v>1</v>
      </c>
      <c r="F758" s="203" t="s">
        <v>1143</v>
      </c>
      <c r="G758" s="14"/>
      <c r="H758" s="204">
        <v>6.0199999999999996</v>
      </c>
      <c r="I758" s="205"/>
      <c r="J758" s="14"/>
      <c r="K758" s="14"/>
      <c r="L758" s="201"/>
      <c r="M758" s="206"/>
      <c r="N758" s="207"/>
      <c r="O758" s="207"/>
      <c r="P758" s="207"/>
      <c r="Q758" s="207"/>
      <c r="R758" s="207"/>
      <c r="S758" s="207"/>
      <c r="T758" s="208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02" t="s">
        <v>175</v>
      </c>
      <c r="AU758" s="202" t="s">
        <v>82</v>
      </c>
      <c r="AV758" s="14" t="s">
        <v>82</v>
      </c>
      <c r="AW758" s="14" t="s">
        <v>30</v>
      </c>
      <c r="AX758" s="14" t="s">
        <v>74</v>
      </c>
      <c r="AY758" s="202" t="s">
        <v>166</v>
      </c>
    </row>
    <row r="759" s="13" customFormat="1">
      <c r="A759" s="13"/>
      <c r="B759" s="193"/>
      <c r="C759" s="13"/>
      <c r="D759" s="194" t="s">
        <v>175</v>
      </c>
      <c r="E759" s="195" t="s">
        <v>1</v>
      </c>
      <c r="F759" s="196" t="s">
        <v>1144</v>
      </c>
      <c r="G759" s="13"/>
      <c r="H759" s="195" t="s">
        <v>1</v>
      </c>
      <c r="I759" s="197"/>
      <c r="J759" s="13"/>
      <c r="K759" s="13"/>
      <c r="L759" s="193"/>
      <c r="M759" s="198"/>
      <c r="N759" s="199"/>
      <c r="O759" s="199"/>
      <c r="P759" s="199"/>
      <c r="Q759" s="199"/>
      <c r="R759" s="199"/>
      <c r="S759" s="199"/>
      <c r="T759" s="20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195" t="s">
        <v>175</v>
      </c>
      <c r="AU759" s="195" t="s">
        <v>82</v>
      </c>
      <c r="AV759" s="13" t="s">
        <v>80</v>
      </c>
      <c r="AW759" s="13" t="s">
        <v>30</v>
      </c>
      <c r="AX759" s="13" t="s">
        <v>74</v>
      </c>
      <c r="AY759" s="195" t="s">
        <v>166</v>
      </c>
    </row>
    <row r="760" s="14" customFormat="1">
      <c r="A760" s="14"/>
      <c r="B760" s="201"/>
      <c r="C760" s="14"/>
      <c r="D760" s="194" t="s">
        <v>175</v>
      </c>
      <c r="E760" s="202" t="s">
        <v>1</v>
      </c>
      <c r="F760" s="203" t="s">
        <v>1145</v>
      </c>
      <c r="G760" s="14"/>
      <c r="H760" s="204">
        <v>110.093</v>
      </c>
      <c r="I760" s="205"/>
      <c r="J760" s="14"/>
      <c r="K760" s="14"/>
      <c r="L760" s="201"/>
      <c r="M760" s="206"/>
      <c r="N760" s="207"/>
      <c r="O760" s="207"/>
      <c r="P760" s="207"/>
      <c r="Q760" s="207"/>
      <c r="R760" s="207"/>
      <c r="S760" s="207"/>
      <c r="T760" s="208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02" t="s">
        <v>175</v>
      </c>
      <c r="AU760" s="202" t="s">
        <v>82</v>
      </c>
      <c r="AV760" s="14" t="s">
        <v>82</v>
      </c>
      <c r="AW760" s="14" t="s">
        <v>30</v>
      </c>
      <c r="AX760" s="14" t="s">
        <v>74</v>
      </c>
      <c r="AY760" s="202" t="s">
        <v>166</v>
      </c>
    </row>
    <row r="761" s="16" customFormat="1">
      <c r="A761" s="16"/>
      <c r="B761" s="227"/>
      <c r="C761" s="16"/>
      <c r="D761" s="194" t="s">
        <v>175</v>
      </c>
      <c r="E761" s="228" t="s">
        <v>1</v>
      </c>
      <c r="F761" s="229" t="s">
        <v>1163</v>
      </c>
      <c r="G761" s="16"/>
      <c r="H761" s="230">
        <v>116.113</v>
      </c>
      <c r="I761" s="231"/>
      <c r="J761" s="16"/>
      <c r="K761" s="16"/>
      <c r="L761" s="227"/>
      <c r="M761" s="232"/>
      <c r="N761" s="233"/>
      <c r="O761" s="233"/>
      <c r="P761" s="233"/>
      <c r="Q761" s="233"/>
      <c r="R761" s="233"/>
      <c r="S761" s="233"/>
      <c r="T761" s="234"/>
      <c r="U761" s="16"/>
      <c r="V761" s="16"/>
      <c r="W761" s="16"/>
      <c r="X761" s="16"/>
      <c r="Y761" s="16"/>
      <c r="Z761" s="16"/>
      <c r="AA761" s="16"/>
      <c r="AB761" s="16"/>
      <c r="AC761" s="16"/>
      <c r="AD761" s="16"/>
      <c r="AE761" s="16"/>
      <c r="AT761" s="228" t="s">
        <v>175</v>
      </c>
      <c r="AU761" s="228" t="s">
        <v>82</v>
      </c>
      <c r="AV761" s="16" t="s">
        <v>186</v>
      </c>
      <c r="AW761" s="16" t="s">
        <v>30</v>
      </c>
      <c r="AX761" s="16" t="s">
        <v>74</v>
      </c>
      <c r="AY761" s="228" t="s">
        <v>166</v>
      </c>
    </row>
    <row r="762" s="13" customFormat="1">
      <c r="A762" s="13"/>
      <c r="B762" s="193"/>
      <c r="C762" s="13"/>
      <c r="D762" s="194" t="s">
        <v>175</v>
      </c>
      <c r="E762" s="195" t="s">
        <v>1</v>
      </c>
      <c r="F762" s="196" t="s">
        <v>1164</v>
      </c>
      <c r="G762" s="13"/>
      <c r="H762" s="195" t="s">
        <v>1</v>
      </c>
      <c r="I762" s="197"/>
      <c r="J762" s="13"/>
      <c r="K762" s="13"/>
      <c r="L762" s="193"/>
      <c r="M762" s="198"/>
      <c r="N762" s="199"/>
      <c r="O762" s="199"/>
      <c r="P762" s="199"/>
      <c r="Q762" s="199"/>
      <c r="R762" s="199"/>
      <c r="S762" s="199"/>
      <c r="T762" s="20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95" t="s">
        <v>175</v>
      </c>
      <c r="AU762" s="195" t="s">
        <v>82</v>
      </c>
      <c r="AV762" s="13" t="s">
        <v>80</v>
      </c>
      <c r="AW762" s="13" t="s">
        <v>30</v>
      </c>
      <c r="AX762" s="13" t="s">
        <v>74</v>
      </c>
      <c r="AY762" s="195" t="s">
        <v>166</v>
      </c>
    </row>
    <row r="763" s="14" customFormat="1">
      <c r="A763" s="14"/>
      <c r="B763" s="201"/>
      <c r="C763" s="14"/>
      <c r="D763" s="194" t="s">
        <v>175</v>
      </c>
      <c r="E763" s="202" t="s">
        <v>1</v>
      </c>
      <c r="F763" s="203" t="s">
        <v>1165</v>
      </c>
      <c r="G763" s="14"/>
      <c r="H763" s="204">
        <v>110.093</v>
      </c>
      <c r="I763" s="205"/>
      <c r="J763" s="14"/>
      <c r="K763" s="14"/>
      <c r="L763" s="201"/>
      <c r="M763" s="206"/>
      <c r="N763" s="207"/>
      <c r="O763" s="207"/>
      <c r="P763" s="207"/>
      <c r="Q763" s="207"/>
      <c r="R763" s="207"/>
      <c r="S763" s="207"/>
      <c r="T763" s="208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02" t="s">
        <v>175</v>
      </c>
      <c r="AU763" s="202" t="s">
        <v>82</v>
      </c>
      <c r="AV763" s="14" t="s">
        <v>82</v>
      </c>
      <c r="AW763" s="14" t="s">
        <v>30</v>
      </c>
      <c r="AX763" s="14" t="s">
        <v>74</v>
      </c>
      <c r="AY763" s="202" t="s">
        <v>166</v>
      </c>
    </row>
    <row r="764" s="15" customFormat="1">
      <c r="A764" s="15"/>
      <c r="B764" s="209"/>
      <c r="C764" s="15"/>
      <c r="D764" s="194" t="s">
        <v>175</v>
      </c>
      <c r="E764" s="210" t="s">
        <v>1</v>
      </c>
      <c r="F764" s="211" t="s">
        <v>180</v>
      </c>
      <c r="G764" s="15"/>
      <c r="H764" s="212">
        <v>226.20600000000002</v>
      </c>
      <c r="I764" s="213"/>
      <c r="J764" s="15"/>
      <c r="K764" s="15"/>
      <c r="L764" s="209"/>
      <c r="M764" s="214"/>
      <c r="N764" s="215"/>
      <c r="O764" s="215"/>
      <c r="P764" s="215"/>
      <c r="Q764" s="215"/>
      <c r="R764" s="215"/>
      <c r="S764" s="215"/>
      <c r="T764" s="216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10" t="s">
        <v>175</v>
      </c>
      <c r="AU764" s="210" t="s">
        <v>82</v>
      </c>
      <c r="AV764" s="15" t="s">
        <v>173</v>
      </c>
      <c r="AW764" s="15" t="s">
        <v>30</v>
      </c>
      <c r="AX764" s="15" t="s">
        <v>80</v>
      </c>
      <c r="AY764" s="210" t="s">
        <v>166</v>
      </c>
    </row>
    <row r="765" s="2" customFormat="1" ht="24.15" customHeight="1">
      <c r="A765" s="38"/>
      <c r="B765" s="179"/>
      <c r="C765" s="180" t="s">
        <v>1166</v>
      </c>
      <c r="D765" s="180" t="s">
        <v>168</v>
      </c>
      <c r="E765" s="181" t="s">
        <v>1167</v>
      </c>
      <c r="F765" s="182" t="s">
        <v>1168</v>
      </c>
      <c r="G765" s="183" t="s">
        <v>171</v>
      </c>
      <c r="H765" s="184">
        <v>196.42400000000001</v>
      </c>
      <c r="I765" s="185"/>
      <c r="J765" s="186">
        <f>ROUND(I765*H765,2)</f>
        <v>0</v>
      </c>
      <c r="K765" s="182" t="s">
        <v>172</v>
      </c>
      <c r="L765" s="39"/>
      <c r="M765" s="187" t="s">
        <v>1</v>
      </c>
      <c r="N765" s="188" t="s">
        <v>39</v>
      </c>
      <c r="O765" s="77"/>
      <c r="P765" s="189">
        <f>O765*H765</f>
        <v>0</v>
      </c>
      <c r="Q765" s="189">
        <v>0.00040000000000000002</v>
      </c>
      <c r="R765" s="189">
        <f>Q765*H765</f>
        <v>0.078569600000000003</v>
      </c>
      <c r="S765" s="189">
        <v>0</v>
      </c>
      <c r="T765" s="190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191" t="s">
        <v>286</v>
      </c>
      <c r="AT765" s="191" t="s">
        <v>168</v>
      </c>
      <c r="AU765" s="191" t="s">
        <v>82</v>
      </c>
      <c r="AY765" s="19" t="s">
        <v>166</v>
      </c>
      <c r="BE765" s="192">
        <f>IF(N765="základní",J765,0)</f>
        <v>0</v>
      </c>
      <c r="BF765" s="192">
        <f>IF(N765="snížená",J765,0)</f>
        <v>0</v>
      </c>
      <c r="BG765" s="192">
        <f>IF(N765="zákl. přenesená",J765,0)</f>
        <v>0</v>
      </c>
      <c r="BH765" s="192">
        <f>IF(N765="sníž. přenesená",J765,0)</f>
        <v>0</v>
      </c>
      <c r="BI765" s="192">
        <f>IF(N765="nulová",J765,0)</f>
        <v>0</v>
      </c>
      <c r="BJ765" s="19" t="s">
        <v>80</v>
      </c>
      <c r="BK765" s="192">
        <f>ROUND(I765*H765,2)</f>
        <v>0</v>
      </c>
      <c r="BL765" s="19" t="s">
        <v>286</v>
      </c>
      <c r="BM765" s="191" t="s">
        <v>1169</v>
      </c>
    </row>
    <row r="766" s="14" customFormat="1">
      <c r="A766" s="14"/>
      <c r="B766" s="201"/>
      <c r="C766" s="14"/>
      <c r="D766" s="194" t="s">
        <v>175</v>
      </c>
      <c r="E766" s="202" t="s">
        <v>1</v>
      </c>
      <c r="F766" s="203" t="s">
        <v>1150</v>
      </c>
      <c r="G766" s="14"/>
      <c r="H766" s="204">
        <v>77.584999999999994</v>
      </c>
      <c r="I766" s="205"/>
      <c r="J766" s="14"/>
      <c r="K766" s="14"/>
      <c r="L766" s="201"/>
      <c r="M766" s="206"/>
      <c r="N766" s="207"/>
      <c r="O766" s="207"/>
      <c r="P766" s="207"/>
      <c r="Q766" s="207"/>
      <c r="R766" s="207"/>
      <c r="S766" s="207"/>
      <c r="T766" s="208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02" t="s">
        <v>175</v>
      </c>
      <c r="AU766" s="202" t="s">
        <v>82</v>
      </c>
      <c r="AV766" s="14" t="s">
        <v>82</v>
      </c>
      <c r="AW766" s="14" t="s">
        <v>30</v>
      </c>
      <c r="AX766" s="14" t="s">
        <v>74</v>
      </c>
      <c r="AY766" s="202" t="s">
        <v>166</v>
      </c>
    </row>
    <row r="767" s="14" customFormat="1">
      <c r="A767" s="14"/>
      <c r="B767" s="201"/>
      <c r="C767" s="14"/>
      <c r="D767" s="194" t="s">
        <v>175</v>
      </c>
      <c r="E767" s="202" t="s">
        <v>1</v>
      </c>
      <c r="F767" s="203" t="s">
        <v>1151</v>
      </c>
      <c r="G767" s="14"/>
      <c r="H767" s="204">
        <v>12.362</v>
      </c>
      <c r="I767" s="205"/>
      <c r="J767" s="14"/>
      <c r="K767" s="14"/>
      <c r="L767" s="201"/>
      <c r="M767" s="206"/>
      <c r="N767" s="207"/>
      <c r="O767" s="207"/>
      <c r="P767" s="207"/>
      <c r="Q767" s="207"/>
      <c r="R767" s="207"/>
      <c r="S767" s="207"/>
      <c r="T767" s="208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02" t="s">
        <v>175</v>
      </c>
      <c r="AU767" s="202" t="s">
        <v>82</v>
      </c>
      <c r="AV767" s="14" t="s">
        <v>82</v>
      </c>
      <c r="AW767" s="14" t="s">
        <v>30</v>
      </c>
      <c r="AX767" s="14" t="s">
        <v>74</v>
      </c>
      <c r="AY767" s="202" t="s">
        <v>166</v>
      </c>
    </row>
    <row r="768" s="14" customFormat="1">
      <c r="A768" s="14"/>
      <c r="B768" s="201"/>
      <c r="C768" s="14"/>
      <c r="D768" s="194" t="s">
        <v>175</v>
      </c>
      <c r="E768" s="202" t="s">
        <v>1</v>
      </c>
      <c r="F768" s="203" t="s">
        <v>1152</v>
      </c>
      <c r="G768" s="14"/>
      <c r="H768" s="204">
        <v>8.2650000000000006</v>
      </c>
      <c r="I768" s="205"/>
      <c r="J768" s="14"/>
      <c r="K768" s="14"/>
      <c r="L768" s="201"/>
      <c r="M768" s="206"/>
      <c r="N768" s="207"/>
      <c r="O768" s="207"/>
      <c r="P768" s="207"/>
      <c r="Q768" s="207"/>
      <c r="R768" s="207"/>
      <c r="S768" s="207"/>
      <c r="T768" s="208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02" t="s">
        <v>175</v>
      </c>
      <c r="AU768" s="202" t="s">
        <v>82</v>
      </c>
      <c r="AV768" s="14" t="s">
        <v>82</v>
      </c>
      <c r="AW768" s="14" t="s">
        <v>30</v>
      </c>
      <c r="AX768" s="14" t="s">
        <v>74</v>
      </c>
      <c r="AY768" s="202" t="s">
        <v>166</v>
      </c>
    </row>
    <row r="769" s="16" customFormat="1">
      <c r="A769" s="16"/>
      <c r="B769" s="227"/>
      <c r="C769" s="16"/>
      <c r="D769" s="194" t="s">
        <v>175</v>
      </c>
      <c r="E769" s="228" t="s">
        <v>1</v>
      </c>
      <c r="F769" s="229" t="s">
        <v>1163</v>
      </c>
      <c r="G769" s="16"/>
      <c r="H769" s="230">
        <v>98.211999999999989</v>
      </c>
      <c r="I769" s="231"/>
      <c r="J769" s="16"/>
      <c r="K769" s="16"/>
      <c r="L769" s="227"/>
      <c r="M769" s="232"/>
      <c r="N769" s="233"/>
      <c r="O769" s="233"/>
      <c r="P769" s="233"/>
      <c r="Q769" s="233"/>
      <c r="R769" s="233"/>
      <c r="S769" s="233"/>
      <c r="T769" s="234"/>
      <c r="U769" s="16"/>
      <c r="V769" s="16"/>
      <c r="W769" s="16"/>
      <c r="X769" s="16"/>
      <c r="Y769" s="16"/>
      <c r="Z769" s="16"/>
      <c r="AA769" s="16"/>
      <c r="AB769" s="16"/>
      <c r="AC769" s="16"/>
      <c r="AD769" s="16"/>
      <c r="AE769" s="16"/>
      <c r="AT769" s="228" t="s">
        <v>175</v>
      </c>
      <c r="AU769" s="228" t="s">
        <v>82</v>
      </c>
      <c r="AV769" s="16" t="s">
        <v>186</v>
      </c>
      <c r="AW769" s="16" t="s">
        <v>30</v>
      </c>
      <c r="AX769" s="16" t="s">
        <v>74</v>
      </c>
      <c r="AY769" s="228" t="s">
        <v>166</v>
      </c>
    </row>
    <row r="770" s="13" customFormat="1">
      <c r="A770" s="13"/>
      <c r="B770" s="193"/>
      <c r="C770" s="13"/>
      <c r="D770" s="194" t="s">
        <v>175</v>
      </c>
      <c r="E770" s="195" t="s">
        <v>1</v>
      </c>
      <c r="F770" s="196" t="s">
        <v>1164</v>
      </c>
      <c r="G770" s="13"/>
      <c r="H770" s="195" t="s">
        <v>1</v>
      </c>
      <c r="I770" s="197"/>
      <c r="J770" s="13"/>
      <c r="K770" s="13"/>
      <c r="L770" s="193"/>
      <c r="M770" s="198"/>
      <c r="N770" s="199"/>
      <c r="O770" s="199"/>
      <c r="P770" s="199"/>
      <c r="Q770" s="199"/>
      <c r="R770" s="199"/>
      <c r="S770" s="199"/>
      <c r="T770" s="200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95" t="s">
        <v>175</v>
      </c>
      <c r="AU770" s="195" t="s">
        <v>82</v>
      </c>
      <c r="AV770" s="13" t="s">
        <v>80</v>
      </c>
      <c r="AW770" s="13" t="s">
        <v>30</v>
      </c>
      <c r="AX770" s="13" t="s">
        <v>74</v>
      </c>
      <c r="AY770" s="195" t="s">
        <v>166</v>
      </c>
    </row>
    <row r="771" s="14" customFormat="1">
      <c r="A771" s="14"/>
      <c r="B771" s="201"/>
      <c r="C771" s="14"/>
      <c r="D771" s="194" t="s">
        <v>175</v>
      </c>
      <c r="E771" s="202" t="s">
        <v>1</v>
      </c>
      <c r="F771" s="203" t="s">
        <v>1170</v>
      </c>
      <c r="G771" s="14"/>
      <c r="H771" s="204">
        <v>98.212000000000003</v>
      </c>
      <c r="I771" s="205"/>
      <c r="J771" s="14"/>
      <c r="K771" s="14"/>
      <c r="L771" s="201"/>
      <c r="M771" s="206"/>
      <c r="N771" s="207"/>
      <c r="O771" s="207"/>
      <c r="P771" s="207"/>
      <c r="Q771" s="207"/>
      <c r="R771" s="207"/>
      <c r="S771" s="207"/>
      <c r="T771" s="208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02" t="s">
        <v>175</v>
      </c>
      <c r="AU771" s="202" t="s">
        <v>82</v>
      </c>
      <c r="AV771" s="14" t="s">
        <v>82</v>
      </c>
      <c r="AW771" s="14" t="s">
        <v>30</v>
      </c>
      <c r="AX771" s="14" t="s">
        <v>74</v>
      </c>
      <c r="AY771" s="202" t="s">
        <v>166</v>
      </c>
    </row>
    <row r="772" s="16" customFormat="1">
      <c r="A772" s="16"/>
      <c r="B772" s="227"/>
      <c r="C772" s="16"/>
      <c r="D772" s="194" t="s">
        <v>175</v>
      </c>
      <c r="E772" s="228" t="s">
        <v>1</v>
      </c>
      <c r="F772" s="229" t="s">
        <v>1163</v>
      </c>
      <c r="G772" s="16"/>
      <c r="H772" s="230">
        <v>98.212000000000003</v>
      </c>
      <c r="I772" s="231"/>
      <c r="J772" s="16"/>
      <c r="K772" s="16"/>
      <c r="L772" s="227"/>
      <c r="M772" s="232"/>
      <c r="N772" s="233"/>
      <c r="O772" s="233"/>
      <c r="P772" s="233"/>
      <c r="Q772" s="233"/>
      <c r="R772" s="233"/>
      <c r="S772" s="233"/>
      <c r="T772" s="234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T772" s="228" t="s">
        <v>175</v>
      </c>
      <c r="AU772" s="228" t="s">
        <v>82</v>
      </c>
      <c r="AV772" s="16" t="s">
        <v>186</v>
      </c>
      <c r="AW772" s="16" t="s">
        <v>30</v>
      </c>
      <c r="AX772" s="16" t="s">
        <v>74</v>
      </c>
      <c r="AY772" s="228" t="s">
        <v>166</v>
      </c>
    </row>
    <row r="773" s="15" customFormat="1">
      <c r="A773" s="15"/>
      <c r="B773" s="209"/>
      <c r="C773" s="15"/>
      <c r="D773" s="194" t="s">
        <v>175</v>
      </c>
      <c r="E773" s="210" t="s">
        <v>1</v>
      </c>
      <c r="F773" s="211" t="s">
        <v>180</v>
      </c>
      <c r="G773" s="15"/>
      <c r="H773" s="212">
        <v>196.42399999999998</v>
      </c>
      <c r="I773" s="213"/>
      <c r="J773" s="15"/>
      <c r="K773" s="15"/>
      <c r="L773" s="209"/>
      <c r="M773" s="214"/>
      <c r="N773" s="215"/>
      <c r="O773" s="215"/>
      <c r="P773" s="215"/>
      <c r="Q773" s="215"/>
      <c r="R773" s="215"/>
      <c r="S773" s="215"/>
      <c r="T773" s="216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10" t="s">
        <v>175</v>
      </c>
      <c r="AU773" s="210" t="s">
        <v>82</v>
      </c>
      <c r="AV773" s="15" t="s">
        <v>173</v>
      </c>
      <c r="AW773" s="15" t="s">
        <v>30</v>
      </c>
      <c r="AX773" s="15" t="s">
        <v>80</v>
      </c>
      <c r="AY773" s="210" t="s">
        <v>166</v>
      </c>
    </row>
    <row r="774" s="2" customFormat="1" ht="49.05" customHeight="1">
      <c r="A774" s="38"/>
      <c r="B774" s="179"/>
      <c r="C774" s="217" t="s">
        <v>1171</v>
      </c>
      <c r="D774" s="217" t="s">
        <v>259</v>
      </c>
      <c r="E774" s="218" t="s">
        <v>1172</v>
      </c>
      <c r="F774" s="219" t="s">
        <v>1173</v>
      </c>
      <c r="G774" s="220" t="s">
        <v>171</v>
      </c>
      <c r="H774" s="221">
        <v>502.76900000000001</v>
      </c>
      <c r="I774" s="222"/>
      <c r="J774" s="223">
        <f>ROUND(I774*H774,2)</f>
        <v>0</v>
      </c>
      <c r="K774" s="219" t="s">
        <v>172</v>
      </c>
      <c r="L774" s="224"/>
      <c r="M774" s="225" t="s">
        <v>1</v>
      </c>
      <c r="N774" s="226" t="s">
        <v>39</v>
      </c>
      <c r="O774" s="77"/>
      <c r="P774" s="189">
        <f>O774*H774</f>
        <v>0</v>
      </c>
      <c r="Q774" s="189">
        <v>0.0054000000000000003</v>
      </c>
      <c r="R774" s="189">
        <f>Q774*H774</f>
        <v>2.7149526000000002</v>
      </c>
      <c r="S774" s="189">
        <v>0</v>
      </c>
      <c r="T774" s="190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191" t="s">
        <v>367</v>
      </c>
      <c r="AT774" s="191" t="s">
        <v>259</v>
      </c>
      <c r="AU774" s="191" t="s">
        <v>82</v>
      </c>
      <c r="AY774" s="19" t="s">
        <v>166</v>
      </c>
      <c r="BE774" s="192">
        <f>IF(N774="základní",J774,0)</f>
        <v>0</v>
      </c>
      <c r="BF774" s="192">
        <f>IF(N774="snížená",J774,0)</f>
        <v>0</v>
      </c>
      <c r="BG774" s="192">
        <f>IF(N774="zákl. přenesená",J774,0)</f>
        <v>0</v>
      </c>
      <c r="BH774" s="192">
        <f>IF(N774="sníž. přenesená",J774,0)</f>
        <v>0</v>
      </c>
      <c r="BI774" s="192">
        <f>IF(N774="nulová",J774,0)</f>
        <v>0</v>
      </c>
      <c r="BJ774" s="19" t="s">
        <v>80</v>
      </c>
      <c r="BK774" s="192">
        <f>ROUND(I774*H774,2)</f>
        <v>0</v>
      </c>
      <c r="BL774" s="19" t="s">
        <v>286</v>
      </c>
      <c r="BM774" s="191" t="s">
        <v>1174</v>
      </c>
    </row>
    <row r="775" s="14" customFormat="1">
      <c r="A775" s="14"/>
      <c r="B775" s="201"/>
      <c r="C775" s="14"/>
      <c r="D775" s="194" t="s">
        <v>175</v>
      </c>
      <c r="E775" s="202" t="s">
        <v>1</v>
      </c>
      <c r="F775" s="203" t="s">
        <v>1175</v>
      </c>
      <c r="G775" s="14"/>
      <c r="H775" s="204">
        <v>267.06</v>
      </c>
      <c r="I775" s="205"/>
      <c r="J775" s="14"/>
      <c r="K775" s="14"/>
      <c r="L775" s="201"/>
      <c r="M775" s="206"/>
      <c r="N775" s="207"/>
      <c r="O775" s="207"/>
      <c r="P775" s="207"/>
      <c r="Q775" s="207"/>
      <c r="R775" s="207"/>
      <c r="S775" s="207"/>
      <c r="T775" s="208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02" t="s">
        <v>175</v>
      </c>
      <c r="AU775" s="202" t="s">
        <v>82</v>
      </c>
      <c r="AV775" s="14" t="s">
        <v>82</v>
      </c>
      <c r="AW775" s="14" t="s">
        <v>30</v>
      </c>
      <c r="AX775" s="14" t="s">
        <v>74</v>
      </c>
      <c r="AY775" s="202" t="s">
        <v>166</v>
      </c>
    </row>
    <row r="776" s="14" customFormat="1">
      <c r="A776" s="14"/>
      <c r="B776" s="201"/>
      <c r="C776" s="14"/>
      <c r="D776" s="194" t="s">
        <v>175</v>
      </c>
      <c r="E776" s="202" t="s">
        <v>1</v>
      </c>
      <c r="F776" s="203" t="s">
        <v>1176</v>
      </c>
      <c r="G776" s="14"/>
      <c r="H776" s="204">
        <v>235.709</v>
      </c>
      <c r="I776" s="205"/>
      <c r="J776" s="14"/>
      <c r="K776" s="14"/>
      <c r="L776" s="201"/>
      <c r="M776" s="206"/>
      <c r="N776" s="207"/>
      <c r="O776" s="207"/>
      <c r="P776" s="207"/>
      <c r="Q776" s="207"/>
      <c r="R776" s="207"/>
      <c r="S776" s="207"/>
      <c r="T776" s="208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02" t="s">
        <v>175</v>
      </c>
      <c r="AU776" s="202" t="s">
        <v>82</v>
      </c>
      <c r="AV776" s="14" t="s">
        <v>82</v>
      </c>
      <c r="AW776" s="14" t="s">
        <v>30</v>
      </c>
      <c r="AX776" s="14" t="s">
        <v>74</v>
      </c>
      <c r="AY776" s="202" t="s">
        <v>166</v>
      </c>
    </row>
    <row r="777" s="15" customFormat="1">
      <c r="A777" s="15"/>
      <c r="B777" s="209"/>
      <c r="C777" s="15"/>
      <c r="D777" s="194" t="s">
        <v>175</v>
      </c>
      <c r="E777" s="210" t="s">
        <v>1</v>
      </c>
      <c r="F777" s="211" t="s">
        <v>180</v>
      </c>
      <c r="G777" s="15"/>
      <c r="H777" s="212">
        <v>502.76900000000001</v>
      </c>
      <c r="I777" s="213"/>
      <c r="J777" s="15"/>
      <c r="K777" s="15"/>
      <c r="L777" s="209"/>
      <c r="M777" s="214"/>
      <c r="N777" s="215"/>
      <c r="O777" s="215"/>
      <c r="P777" s="215"/>
      <c r="Q777" s="215"/>
      <c r="R777" s="215"/>
      <c r="S777" s="215"/>
      <c r="T777" s="216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10" t="s">
        <v>175</v>
      </c>
      <c r="AU777" s="210" t="s">
        <v>82</v>
      </c>
      <c r="AV777" s="15" t="s">
        <v>173</v>
      </c>
      <c r="AW777" s="15" t="s">
        <v>30</v>
      </c>
      <c r="AX777" s="15" t="s">
        <v>80</v>
      </c>
      <c r="AY777" s="210" t="s">
        <v>166</v>
      </c>
    </row>
    <row r="778" s="2" customFormat="1" ht="24.15" customHeight="1">
      <c r="A778" s="38"/>
      <c r="B778" s="179"/>
      <c r="C778" s="180" t="s">
        <v>1177</v>
      </c>
      <c r="D778" s="180" t="s">
        <v>168</v>
      </c>
      <c r="E778" s="181" t="s">
        <v>1178</v>
      </c>
      <c r="F778" s="182" t="s">
        <v>1179</v>
      </c>
      <c r="G778" s="183" t="s">
        <v>171</v>
      </c>
      <c r="H778" s="184">
        <v>78.144999999999996</v>
      </c>
      <c r="I778" s="185"/>
      <c r="J778" s="186">
        <f>ROUND(I778*H778,2)</f>
        <v>0</v>
      </c>
      <c r="K778" s="182" t="s">
        <v>172</v>
      </c>
      <c r="L778" s="39"/>
      <c r="M778" s="187" t="s">
        <v>1</v>
      </c>
      <c r="N778" s="188" t="s">
        <v>39</v>
      </c>
      <c r="O778" s="77"/>
      <c r="P778" s="189">
        <f>O778*H778</f>
        <v>0</v>
      </c>
      <c r="Q778" s="189">
        <v>5.0000000000000002E-05</v>
      </c>
      <c r="R778" s="189">
        <f>Q778*H778</f>
        <v>0.0039072500000000001</v>
      </c>
      <c r="S778" s="189">
        <v>0</v>
      </c>
      <c r="T778" s="190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191" t="s">
        <v>286</v>
      </c>
      <c r="AT778" s="191" t="s">
        <v>168</v>
      </c>
      <c r="AU778" s="191" t="s">
        <v>82</v>
      </c>
      <c r="AY778" s="19" t="s">
        <v>166</v>
      </c>
      <c r="BE778" s="192">
        <f>IF(N778="základní",J778,0)</f>
        <v>0</v>
      </c>
      <c r="BF778" s="192">
        <f>IF(N778="snížená",J778,0)</f>
        <v>0</v>
      </c>
      <c r="BG778" s="192">
        <f>IF(N778="zákl. přenesená",J778,0)</f>
        <v>0</v>
      </c>
      <c r="BH778" s="192">
        <f>IF(N778="sníž. přenesená",J778,0)</f>
        <v>0</v>
      </c>
      <c r="BI778" s="192">
        <f>IF(N778="nulová",J778,0)</f>
        <v>0</v>
      </c>
      <c r="BJ778" s="19" t="s">
        <v>80</v>
      </c>
      <c r="BK778" s="192">
        <f>ROUND(I778*H778,2)</f>
        <v>0</v>
      </c>
      <c r="BL778" s="19" t="s">
        <v>286</v>
      </c>
      <c r="BM778" s="191" t="s">
        <v>1180</v>
      </c>
    </row>
    <row r="779" s="13" customFormat="1">
      <c r="A779" s="13"/>
      <c r="B779" s="193"/>
      <c r="C779" s="13"/>
      <c r="D779" s="194" t="s">
        <v>175</v>
      </c>
      <c r="E779" s="195" t="s">
        <v>1</v>
      </c>
      <c r="F779" s="196" t="s">
        <v>817</v>
      </c>
      <c r="G779" s="13"/>
      <c r="H779" s="195" t="s">
        <v>1</v>
      </c>
      <c r="I779" s="197"/>
      <c r="J779" s="13"/>
      <c r="K779" s="13"/>
      <c r="L779" s="193"/>
      <c r="M779" s="198"/>
      <c r="N779" s="199"/>
      <c r="O779" s="199"/>
      <c r="P779" s="199"/>
      <c r="Q779" s="199"/>
      <c r="R779" s="199"/>
      <c r="S779" s="199"/>
      <c r="T779" s="200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195" t="s">
        <v>175</v>
      </c>
      <c r="AU779" s="195" t="s">
        <v>82</v>
      </c>
      <c r="AV779" s="13" t="s">
        <v>80</v>
      </c>
      <c r="AW779" s="13" t="s">
        <v>30</v>
      </c>
      <c r="AX779" s="13" t="s">
        <v>74</v>
      </c>
      <c r="AY779" s="195" t="s">
        <v>166</v>
      </c>
    </row>
    <row r="780" s="14" customFormat="1">
      <c r="A780" s="14"/>
      <c r="B780" s="201"/>
      <c r="C780" s="14"/>
      <c r="D780" s="194" t="s">
        <v>175</v>
      </c>
      <c r="E780" s="202" t="s">
        <v>1</v>
      </c>
      <c r="F780" s="203" t="s">
        <v>1181</v>
      </c>
      <c r="G780" s="14"/>
      <c r="H780" s="204">
        <v>17.553999999999998</v>
      </c>
      <c r="I780" s="205"/>
      <c r="J780" s="14"/>
      <c r="K780" s="14"/>
      <c r="L780" s="201"/>
      <c r="M780" s="206"/>
      <c r="N780" s="207"/>
      <c r="O780" s="207"/>
      <c r="P780" s="207"/>
      <c r="Q780" s="207"/>
      <c r="R780" s="207"/>
      <c r="S780" s="207"/>
      <c r="T780" s="208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02" t="s">
        <v>175</v>
      </c>
      <c r="AU780" s="202" t="s">
        <v>82</v>
      </c>
      <c r="AV780" s="14" t="s">
        <v>82</v>
      </c>
      <c r="AW780" s="14" t="s">
        <v>30</v>
      </c>
      <c r="AX780" s="14" t="s">
        <v>74</v>
      </c>
      <c r="AY780" s="202" t="s">
        <v>166</v>
      </c>
    </row>
    <row r="781" s="13" customFormat="1">
      <c r="A781" s="13"/>
      <c r="B781" s="193"/>
      <c r="C781" s="13"/>
      <c r="D781" s="194" t="s">
        <v>175</v>
      </c>
      <c r="E781" s="195" t="s">
        <v>1</v>
      </c>
      <c r="F781" s="196" t="s">
        <v>820</v>
      </c>
      <c r="G781" s="13"/>
      <c r="H781" s="195" t="s">
        <v>1</v>
      </c>
      <c r="I781" s="197"/>
      <c r="J781" s="13"/>
      <c r="K781" s="13"/>
      <c r="L781" s="193"/>
      <c r="M781" s="198"/>
      <c r="N781" s="199"/>
      <c r="O781" s="199"/>
      <c r="P781" s="199"/>
      <c r="Q781" s="199"/>
      <c r="R781" s="199"/>
      <c r="S781" s="199"/>
      <c r="T781" s="200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195" t="s">
        <v>175</v>
      </c>
      <c r="AU781" s="195" t="s">
        <v>82</v>
      </c>
      <c r="AV781" s="13" t="s">
        <v>80</v>
      </c>
      <c r="AW781" s="13" t="s">
        <v>30</v>
      </c>
      <c r="AX781" s="13" t="s">
        <v>74</v>
      </c>
      <c r="AY781" s="195" t="s">
        <v>166</v>
      </c>
    </row>
    <row r="782" s="14" customFormat="1">
      <c r="A782" s="14"/>
      <c r="B782" s="201"/>
      <c r="C782" s="14"/>
      <c r="D782" s="194" t="s">
        <v>175</v>
      </c>
      <c r="E782" s="202" t="s">
        <v>1</v>
      </c>
      <c r="F782" s="203" t="s">
        <v>1182</v>
      </c>
      <c r="G782" s="14"/>
      <c r="H782" s="204">
        <v>49.984000000000002</v>
      </c>
      <c r="I782" s="205"/>
      <c r="J782" s="14"/>
      <c r="K782" s="14"/>
      <c r="L782" s="201"/>
      <c r="M782" s="206"/>
      <c r="N782" s="207"/>
      <c r="O782" s="207"/>
      <c r="P782" s="207"/>
      <c r="Q782" s="207"/>
      <c r="R782" s="207"/>
      <c r="S782" s="207"/>
      <c r="T782" s="208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02" t="s">
        <v>175</v>
      </c>
      <c r="AU782" s="202" t="s">
        <v>82</v>
      </c>
      <c r="AV782" s="14" t="s">
        <v>82</v>
      </c>
      <c r="AW782" s="14" t="s">
        <v>30</v>
      </c>
      <c r="AX782" s="14" t="s">
        <v>74</v>
      </c>
      <c r="AY782" s="202" t="s">
        <v>166</v>
      </c>
    </row>
    <row r="783" s="13" customFormat="1">
      <c r="A783" s="13"/>
      <c r="B783" s="193"/>
      <c r="C783" s="13"/>
      <c r="D783" s="194" t="s">
        <v>175</v>
      </c>
      <c r="E783" s="195" t="s">
        <v>1</v>
      </c>
      <c r="F783" s="196" t="s">
        <v>822</v>
      </c>
      <c r="G783" s="13"/>
      <c r="H783" s="195" t="s">
        <v>1</v>
      </c>
      <c r="I783" s="197"/>
      <c r="J783" s="13"/>
      <c r="K783" s="13"/>
      <c r="L783" s="193"/>
      <c r="M783" s="198"/>
      <c r="N783" s="199"/>
      <c r="O783" s="199"/>
      <c r="P783" s="199"/>
      <c r="Q783" s="199"/>
      <c r="R783" s="199"/>
      <c r="S783" s="199"/>
      <c r="T783" s="200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195" t="s">
        <v>175</v>
      </c>
      <c r="AU783" s="195" t="s">
        <v>82</v>
      </c>
      <c r="AV783" s="13" t="s">
        <v>80</v>
      </c>
      <c r="AW783" s="13" t="s">
        <v>30</v>
      </c>
      <c r="AX783" s="13" t="s">
        <v>74</v>
      </c>
      <c r="AY783" s="195" t="s">
        <v>166</v>
      </c>
    </row>
    <row r="784" s="14" customFormat="1">
      <c r="A784" s="14"/>
      <c r="B784" s="201"/>
      <c r="C784" s="14"/>
      <c r="D784" s="194" t="s">
        <v>175</v>
      </c>
      <c r="E784" s="202" t="s">
        <v>1</v>
      </c>
      <c r="F784" s="203" t="s">
        <v>1183</v>
      </c>
      <c r="G784" s="14"/>
      <c r="H784" s="204">
        <v>3.306</v>
      </c>
      <c r="I784" s="205"/>
      <c r="J784" s="14"/>
      <c r="K784" s="14"/>
      <c r="L784" s="201"/>
      <c r="M784" s="206"/>
      <c r="N784" s="207"/>
      <c r="O784" s="207"/>
      <c r="P784" s="207"/>
      <c r="Q784" s="207"/>
      <c r="R784" s="207"/>
      <c r="S784" s="207"/>
      <c r="T784" s="208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02" t="s">
        <v>175</v>
      </c>
      <c r="AU784" s="202" t="s">
        <v>82</v>
      </c>
      <c r="AV784" s="14" t="s">
        <v>82</v>
      </c>
      <c r="AW784" s="14" t="s">
        <v>30</v>
      </c>
      <c r="AX784" s="14" t="s">
        <v>74</v>
      </c>
      <c r="AY784" s="202" t="s">
        <v>166</v>
      </c>
    </row>
    <row r="785" s="13" customFormat="1">
      <c r="A785" s="13"/>
      <c r="B785" s="193"/>
      <c r="C785" s="13"/>
      <c r="D785" s="194" t="s">
        <v>175</v>
      </c>
      <c r="E785" s="195" t="s">
        <v>1</v>
      </c>
      <c r="F785" s="196" t="s">
        <v>1184</v>
      </c>
      <c r="G785" s="13"/>
      <c r="H785" s="195" t="s">
        <v>1</v>
      </c>
      <c r="I785" s="197"/>
      <c r="J785" s="13"/>
      <c r="K785" s="13"/>
      <c r="L785" s="193"/>
      <c r="M785" s="198"/>
      <c r="N785" s="199"/>
      <c r="O785" s="199"/>
      <c r="P785" s="199"/>
      <c r="Q785" s="199"/>
      <c r="R785" s="199"/>
      <c r="S785" s="199"/>
      <c r="T785" s="200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195" t="s">
        <v>175</v>
      </c>
      <c r="AU785" s="195" t="s">
        <v>82</v>
      </c>
      <c r="AV785" s="13" t="s">
        <v>80</v>
      </c>
      <c r="AW785" s="13" t="s">
        <v>30</v>
      </c>
      <c r="AX785" s="13" t="s">
        <v>74</v>
      </c>
      <c r="AY785" s="195" t="s">
        <v>166</v>
      </c>
    </row>
    <row r="786" s="14" customFormat="1">
      <c r="A786" s="14"/>
      <c r="B786" s="201"/>
      <c r="C786" s="14"/>
      <c r="D786" s="194" t="s">
        <v>175</v>
      </c>
      <c r="E786" s="202" t="s">
        <v>1</v>
      </c>
      <c r="F786" s="203" t="s">
        <v>1185</v>
      </c>
      <c r="G786" s="14"/>
      <c r="H786" s="204">
        <v>7.3010000000000002</v>
      </c>
      <c r="I786" s="205"/>
      <c r="J786" s="14"/>
      <c r="K786" s="14"/>
      <c r="L786" s="201"/>
      <c r="M786" s="206"/>
      <c r="N786" s="207"/>
      <c r="O786" s="207"/>
      <c r="P786" s="207"/>
      <c r="Q786" s="207"/>
      <c r="R786" s="207"/>
      <c r="S786" s="207"/>
      <c r="T786" s="208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02" t="s">
        <v>175</v>
      </c>
      <c r="AU786" s="202" t="s">
        <v>82</v>
      </c>
      <c r="AV786" s="14" t="s">
        <v>82</v>
      </c>
      <c r="AW786" s="14" t="s">
        <v>30</v>
      </c>
      <c r="AX786" s="14" t="s">
        <v>74</v>
      </c>
      <c r="AY786" s="202" t="s">
        <v>166</v>
      </c>
    </row>
    <row r="787" s="15" customFormat="1">
      <c r="A787" s="15"/>
      <c r="B787" s="209"/>
      <c r="C787" s="15"/>
      <c r="D787" s="194" t="s">
        <v>175</v>
      </c>
      <c r="E787" s="210" t="s">
        <v>1</v>
      </c>
      <c r="F787" s="211" t="s">
        <v>180</v>
      </c>
      <c r="G787" s="15"/>
      <c r="H787" s="212">
        <v>78.144999999999996</v>
      </c>
      <c r="I787" s="213"/>
      <c r="J787" s="15"/>
      <c r="K787" s="15"/>
      <c r="L787" s="209"/>
      <c r="M787" s="214"/>
      <c r="N787" s="215"/>
      <c r="O787" s="215"/>
      <c r="P787" s="215"/>
      <c r="Q787" s="215"/>
      <c r="R787" s="215"/>
      <c r="S787" s="215"/>
      <c r="T787" s="216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10" t="s">
        <v>175</v>
      </c>
      <c r="AU787" s="210" t="s">
        <v>82</v>
      </c>
      <c r="AV787" s="15" t="s">
        <v>173</v>
      </c>
      <c r="AW787" s="15" t="s">
        <v>30</v>
      </c>
      <c r="AX787" s="15" t="s">
        <v>80</v>
      </c>
      <c r="AY787" s="210" t="s">
        <v>166</v>
      </c>
    </row>
    <row r="788" s="2" customFormat="1" ht="24.15" customHeight="1">
      <c r="A788" s="38"/>
      <c r="B788" s="179"/>
      <c r="C788" s="217" t="s">
        <v>1186</v>
      </c>
      <c r="D788" s="217" t="s">
        <v>259</v>
      </c>
      <c r="E788" s="218" t="s">
        <v>1187</v>
      </c>
      <c r="F788" s="219" t="s">
        <v>1188</v>
      </c>
      <c r="G788" s="220" t="s">
        <v>171</v>
      </c>
      <c r="H788" s="221">
        <v>93.774000000000001</v>
      </c>
      <c r="I788" s="222"/>
      <c r="J788" s="223">
        <f>ROUND(I788*H788,2)</f>
        <v>0</v>
      </c>
      <c r="K788" s="219" t="s">
        <v>172</v>
      </c>
      <c r="L788" s="224"/>
      <c r="M788" s="225" t="s">
        <v>1</v>
      </c>
      <c r="N788" s="226" t="s">
        <v>39</v>
      </c>
      <c r="O788" s="77"/>
      <c r="P788" s="189">
        <f>O788*H788</f>
        <v>0</v>
      </c>
      <c r="Q788" s="189">
        <v>0.00029999999999999997</v>
      </c>
      <c r="R788" s="189">
        <f>Q788*H788</f>
        <v>0.028132199999999996</v>
      </c>
      <c r="S788" s="189">
        <v>0</v>
      </c>
      <c r="T788" s="190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191" t="s">
        <v>367</v>
      </c>
      <c r="AT788" s="191" t="s">
        <v>259</v>
      </c>
      <c r="AU788" s="191" t="s">
        <v>82</v>
      </c>
      <c r="AY788" s="19" t="s">
        <v>166</v>
      </c>
      <c r="BE788" s="192">
        <f>IF(N788="základní",J788,0)</f>
        <v>0</v>
      </c>
      <c r="BF788" s="192">
        <f>IF(N788="snížená",J788,0)</f>
        <v>0</v>
      </c>
      <c r="BG788" s="192">
        <f>IF(N788="zákl. přenesená",J788,0)</f>
        <v>0</v>
      </c>
      <c r="BH788" s="192">
        <f>IF(N788="sníž. přenesená",J788,0)</f>
        <v>0</v>
      </c>
      <c r="BI788" s="192">
        <f>IF(N788="nulová",J788,0)</f>
        <v>0</v>
      </c>
      <c r="BJ788" s="19" t="s">
        <v>80</v>
      </c>
      <c r="BK788" s="192">
        <f>ROUND(I788*H788,2)</f>
        <v>0</v>
      </c>
      <c r="BL788" s="19" t="s">
        <v>286</v>
      </c>
      <c r="BM788" s="191" t="s">
        <v>1189</v>
      </c>
    </row>
    <row r="789" s="14" customFormat="1">
      <c r="A789" s="14"/>
      <c r="B789" s="201"/>
      <c r="C789" s="14"/>
      <c r="D789" s="194" t="s">
        <v>175</v>
      </c>
      <c r="E789" s="202" t="s">
        <v>1</v>
      </c>
      <c r="F789" s="203" t="s">
        <v>1190</v>
      </c>
      <c r="G789" s="14"/>
      <c r="H789" s="204">
        <v>93.774000000000001</v>
      </c>
      <c r="I789" s="205"/>
      <c r="J789" s="14"/>
      <c r="K789" s="14"/>
      <c r="L789" s="201"/>
      <c r="M789" s="206"/>
      <c r="N789" s="207"/>
      <c r="O789" s="207"/>
      <c r="P789" s="207"/>
      <c r="Q789" s="207"/>
      <c r="R789" s="207"/>
      <c r="S789" s="207"/>
      <c r="T789" s="208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02" t="s">
        <v>175</v>
      </c>
      <c r="AU789" s="202" t="s">
        <v>82</v>
      </c>
      <c r="AV789" s="14" t="s">
        <v>82</v>
      </c>
      <c r="AW789" s="14" t="s">
        <v>30</v>
      </c>
      <c r="AX789" s="14" t="s">
        <v>80</v>
      </c>
      <c r="AY789" s="202" t="s">
        <v>166</v>
      </c>
    </row>
    <row r="790" s="2" customFormat="1" ht="24.15" customHeight="1">
      <c r="A790" s="38"/>
      <c r="B790" s="179"/>
      <c r="C790" s="180" t="s">
        <v>1191</v>
      </c>
      <c r="D790" s="180" t="s">
        <v>168</v>
      </c>
      <c r="E790" s="181" t="s">
        <v>1192</v>
      </c>
      <c r="F790" s="182" t="s">
        <v>1193</v>
      </c>
      <c r="G790" s="183" t="s">
        <v>171</v>
      </c>
      <c r="H790" s="184">
        <v>78.144999999999996</v>
      </c>
      <c r="I790" s="185"/>
      <c r="J790" s="186">
        <f>ROUND(I790*H790,2)</f>
        <v>0</v>
      </c>
      <c r="K790" s="182" t="s">
        <v>172</v>
      </c>
      <c r="L790" s="39"/>
      <c r="M790" s="187" t="s">
        <v>1</v>
      </c>
      <c r="N790" s="188" t="s">
        <v>39</v>
      </c>
      <c r="O790" s="77"/>
      <c r="P790" s="189">
        <f>O790*H790</f>
        <v>0</v>
      </c>
      <c r="Q790" s="189">
        <v>0</v>
      </c>
      <c r="R790" s="189">
        <f>Q790*H790</f>
        <v>0</v>
      </c>
      <c r="S790" s="189">
        <v>0</v>
      </c>
      <c r="T790" s="190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191" t="s">
        <v>286</v>
      </c>
      <c r="AT790" s="191" t="s">
        <v>168</v>
      </c>
      <c r="AU790" s="191" t="s">
        <v>82</v>
      </c>
      <c r="AY790" s="19" t="s">
        <v>166</v>
      </c>
      <c r="BE790" s="192">
        <f>IF(N790="základní",J790,0)</f>
        <v>0</v>
      </c>
      <c r="BF790" s="192">
        <f>IF(N790="snížená",J790,0)</f>
        <v>0</v>
      </c>
      <c r="BG790" s="192">
        <f>IF(N790="zákl. přenesená",J790,0)</f>
        <v>0</v>
      </c>
      <c r="BH790" s="192">
        <f>IF(N790="sníž. přenesená",J790,0)</f>
        <v>0</v>
      </c>
      <c r="BI790" s="192">
        <f>IF(N790="nulová",J790,0)</f>
        <v>0</v>
      </c>
      <c r="BJ790" s="19" t="s">
        <v>80</v>
      </c>
      <c r="BK790" s="192">
        <f>ROUND(I790*H790,2)</f>
        <v>0</v>
      </c>
      <c r="BL790" s="19" t="s">
        <v>286</v>
      </c>
      <c r="BM790" s="191" t="s">
        <v>1194</v>
      </c>
    </row>
    <row r="791" s="13" customFormat="1">
      <c r="A791" s="13"/>
      <c r="B791" s="193"/>
      <c r="C791" s="13"/>
      <c r="D791" s="194" t="s">
        <v>175</v>
      </c>
      <c r="E791" s="195" t="s">
        <v>1</v>
      </c>
      <c r="F791" s="196" t="s">
        <v>817</v>
      </c>
      <c r="G791" s="13"/>
      <c r="H791" s="195" t="s">
        <v>1</v>
      </c>
      <c r="I791" s="197"/>
      <c r="J791" s="13"/>
      <c r="K791" s="13"/>
      <c r="L791" s="193"/>
      <c r="M791" s="198"/>
      <c r="N791" s="199"/>
      <c r="O791" s="199"/>
      <c r="P791" s="199"/>
      <c r="Q791" s="199"/>
      <c r="R791" s="199"/>
      <c r="S791" s="199"/>
      <c r="T791" s="200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195" t="s">
        <v>175</v>
      </c>
      <c r="AU791" s="195" t="s">
        <v>82</v>
      </c>
      <c r="AV791" s="13" t="s">
        <v>80</v>
      </c>
      <c r="AW791" s="13" t="s">
        <v>30</v>
      </c>
      <c r="AX791" s="13" t="s">
        <v>74</v>
      </c>
      <c r="AY791" s="195" t="s">
        <v>166</v>
      </c>
    </row>
    <row r="792" s="14" customFormat="1">
      <c r="A792" s="14"/>
      <c r="B792" s="201"/>
      <c r="C792" s="14"/>
      <c r="D792" s="194" t="s">
        <v>175</v>
      </c>
      <c r="E792" s="202" t="s">
        <v>1</v>
      </c>
      <c r="F792" s="203" t="s">
        <v>1181</v>
      </c>
      <c r="G792" s="14"/>
      <c r="H792" s="204">
        <v>17.553999999999998</v>
      </c>
      <c r="I792" s="205"/>
      <c r="J792" s="14"/>
      <c r="K792" s="14"/>
      <c r="L792" s="201"/>
      <c r="M792" s="206"/>
      <c r="N792" s="207"/>
      <c r="O792" s="207"/>
      <c r="P792" s="207"/>
      <c r="Q792" s="207"/>
      <c r="R792" s="207"/>
      <c r="S792" s="207"/>
      <c r="T792" s="208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02" t="s">
        <v>175</v>
      </c>
      <c r="AU792" s="202" t="s">
        <v>82</v>
      </c>
      <c r="AV792" s="14" t="s">
        <v>82</v>
      </c>
      <c r="AW792" s="14" t="s">
        <v>30</v>
      </c>
      <c r="AX792" s="14" t="s">
        <v>74</v>
      </c>
      <c r="AY792" s="202" t="s">
        <v>166</v>
      </c>
    </row>
    <row r="793" s="13" customFormat="1">
      <c r="A793" s="13"/>
      <c r="B793" s="193"/>
      <c r="C793" s="13"/>
      <c r="D793" s="194" t="s">
        <v>175</v>
      </c>
      <c r="E793" s="195" t="s">
        <v>1</v>
      </c>
      <c r="F793" s="196" t="s">
        <v>820</v>
      </c>
      <c r="G793" s="13"/>
      <c r="H793" s="195" t="s">
        <v>1</v>
      </c>
      <c r="I793" s="197"/>
      <c r="J793" s="13"/>
      <c r="K793" s="13"/>
      <c r="L793" s="193"/>
      <c r="M793" s="198"/>
      <c r="N793" s="199"/>
      <c r="O793" s="199"/>
      <c r="P793" s="199"/>
      <c r="Q793" s="199"/>
      <c r="R793" s="199"/>
      <c r="S793" s="199"/>
      <c r="T793" s="200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195" t="s">
        <v>175</v>
      </c>
      <c r="AU793" s="195" t="s">
        <v>82</v>
      </c>
      <c r="AV793" s="13" t="s">
        <v>80</v>
      </c>
      <c r="AW793" s="13" t="s">
        <v>30</v>
      </c>
      <c r="AX793" s="13" t="s">
        <v>74</v>
      </c>
      <c r="AY793" s="195" t="s">
        <v>166</v>
      </c>
    </row>
    <row r="794" s="14" customFormat="1">
      <c r="A794" s="14"/>
      <c r="B794" s="201"/>
      <c r="C794" s="14"/>
      <c r="D794" s="194" t="s">
        <v>175</v>
      </c>
      <c r="E794" s="202" t="s">
        <v>1</v>
      </c>
      <c r="F794" s="203" t="s">
        <v>1182</v>
      </c>
      <c r="G794" s="14"/>
      <c r="H794" s="204">
        <v>49.984000000000002</v>
      </c>
      <c r="I794" s="205"/>
      <c r="J794" s="14"/>
      <c r="K794" s="14"/>
      <c r="L794" s="201"/>
      <c r="M794" s="206"/>
      <c r="N794" s="207"/>
      <c r="O794" s="207"/>
      <c r="P794" s="207"/>
      <c r="Q794" s="207"/>
      <c r="R794" s="207"/>
      <c r="S794" s="207"/>
      <c r="T794" s="208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02" t="s">
        <v>175</v>
      </c>
      <c r="AU794" s="202" t="s">
        <v>82</v>
      </c>
      <c r="AV794" s="14" t="s">
        <v>82</v>
      </c>
      <c r="AW794" s="14" t="s">
        <v>30</v>
      </c>
      <c r="AX794" s="14" t="s">
        <v>74</v>
      </c>
      <c r="AY794" s="202" t="s">
        <v>166</v>
      </c>
    </row>
    <row r="795" s="13" customFormat="1">
      <c r="A795" s="13"/>
      <c r="B795" s="193"/>
      <c r="C795" s="13"/>
      <c r="D795" s="194" t="s">
        <v>175</v>
      </c>
      <c r="E795" s="195" t="s">
        <v>1</v>
      </c>
      <c r="F795" s="196" t="s">
        <v>822</v>
      </c>
      <c r="G795" s="13"/>
      <c r="H795" s="195" t="s">
        <v>1</v>
      </c>
      <c r="I795" s="197"/>
      <c r="J795" s="13"/>
      <c r="K795" s="13"/>
      <c r="L795" s="193"/>
      <c r="M795" s="198"/>
      <c r="N795" s="199"/>
      <c r="O795" s="199"/>
      <c r="P795" s="199"/>
      <c r="Q795" s="199"/>
      <c r="R795" s="199"/>
      <c r="S795" s="199"/>
      <c r="T795" s="200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195" t="s">
        <v>175</v>
      </c>
      <c r="AU795" s="195" t="s">
        <v>82</v>
      </c>
      <c r="AV795" s="13" t="s">
        <v>80</v>
      </c>
      <c r="AW795" s="13" t="s">
        <v>30</v>
      </c>
      <c r="AX795" s="13" t="s">
        <v>74</v>
      </c>
      <c r="AY795" s="195" t="s">
        <v>166</v>
      </c>
    </row>
    <row r="796" s="14" customFormat="1">
      <c r="A796" s="14"/>
      <c r="B796" s="201"/>
      <c r="C796" s="14"/>
      <c r="D796" s="194" t="s">
        <v>175</v>
      </c>
      <c r="E796" s="202" t="s">
        <v>1</v>
      </c>
      <c r="F796" s="203" t="s">
        <v>1183</v>
      </c>
      <c r="G796" s="14"/>
      <c r="H796" s="204">
        <v>3.306</v>
      </c>
      <c r="I796" s="205"/>
      <c r="J796" s="14"/>
      <c r="K796" s="14"/>
      <c r="L796" s="201"/>
      <c r="M796" s="206"/>
      <c r="N796" s="207"/>
      <c r="O796" s="207"/>
      <c r="P796" s="207"/>
      <c r="Q796" s="207"/>
      <c r="R796" s="207"/>
      <c r="S796" s="207"/>
      <c r="T796" s="208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02" t="s">
        <v>175</v>
      </c>
      <c r="AU796" s="202" t="s">
        <v>82</v>
      </c>
      <c r="AV796" s="14" t="s">
        <v>82</v>
      </c>
      <c r="AW796" s="14" t="s">
        <v>30</v>
      </c>
      <c r="AX796" s="14" t="s">
        <v>74</v>
      </c>
      <c r="AY796" s="202" t="s">
        <v>166</v>
      </c>
    </row>
    <row r="797" s="13" customFormat="1">
      <c r="A797" s="13"/>
      <c r="B797" s="193"/>
      <c r="C797" s="13"/>
      <c r="D797" s="194" t="s">
        <v>175</v>
      </c>
      <c r="E797" s="195" t="s">
        <v>1</v>
      </c>
      <c r="F797" s="196" t="s">
        <v>1184</v>
      </c>
      <c r="G797" s="13"/>
      <c r="H797" s="195" t="s">
        <v>1</v>
      </c>
      <c r="I797" s="197"/>
      <c r="J797" s="13"/>
      <c r="K797" s="13"/>
      <c r="L797" s="193"/>
      <c r="M797" s="198"/>
      <c r="N797" s="199"/>
      <c r="O797" s="199"/>
      <c r="P797" s="199"/>
      <c r="Q797" s="199"/>
      <c r="R797" s="199"/>
      <c r="S797" s="199"/>
      <c r="T797" s="200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195" t="s">
        <v>175</v>
      </c>
      <c r="AU797" s="195" t="s">
        <v>82</v>
      </c>
      <c r="AV797" s="13" t="s">
        <v>80</v>
      </c>
      <c r="AW797" s="13" t="s">
        <v>30</v>
      </c>
      <c r="AX797" s="13" t="s">
        <v>74</v>
      </c>
      <c r="AY797" s="195" t="s">
        <v>166</v>
      </c>
    </row>
    <row r="798" s="14" customFormat="1">
      <c r="A798" s="14"/>
      <c r="B798" s="201"/>
      <c r="C798" s="14"/>
      <c r="D798" s="194" t="s">
        <v>175</v>
      </c>
      <c r="E798" s="202" t="s">
        <v>1</v>
      </c>
      <c r="F798" s="203" t="s">
        <v>1185</v>
      </c>
      <c r="G798" s="14"/>
      <c r="H798" s="204">
        <v>7.3010000000000002</v>
      </c>
      <c r="I798" s="205"/>
      <c r="J798" s="14"/>
      <c r="K798" s="14"/>
      <c r="L798" s="201"/>
      <c r="M798" s="206"/>
      <c r="N798" s="207"/>
      <c r="O798" s="207"/>
      <c r="P798" s="207"/>
      <c r="Q798" s="207"/>
      <c r="R798" s="207"/>
      <c r="S798" s="207"/>
      <c r="T798" s="208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02" t="s">
        <v>175</v>
      </c>
      <c r="AU798" s="202" t="s">
        <v>82</v>
      </c>
      <c r="AV798" s="14" t="s">
        <v>82</v>
      </c>
      <c r="AW798" s="14" t="s">
        <v>30</v>
      </c>
      <c r="AX798" s="14" t="s">
        <v>74</v>
      </c>
      <c r="AY798" s="202" t="s">
        <v>166</v>
      </c>
    </row>
    <row r="799" s="15" customFormat="1">
      <c r="A799" s="15"/>
      <c r="B799" s="209"/>
      <c r="C799" s="15"/>
      <c r="D799" s="194" t="s">
        <v>175</v>
      </c>
      <c r="E799" s="210" t="s">
        <v>1</v>
      </c>
      <c r="F799" s="211" t="s">
        <v>180</v>
      </c>
      <c r="G799" s="15"/>
      <c r="H799" s="212">
        <v>78.144999999999996</v>
      </c>
      <c r="I799" s="213"/>
      <c r="J799" s="15"/>
      <c r="K799" s="15"/>
      <c r="L799" s="209"/>
      <c r="M799" s="214"/>
      <c r="N799" s="215"/>
      <c r="O799" s="215"/>
      <c r="P799" s="215"/>
      <c r="Q799" s="215"/>
      <c r="R799" s="215"/>
      <c r="S799" s="215"/>
      <c r="T799" s="216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10" t="s">
        <v>175</v>
      </c>
      <c r="AU799" s="210" t="s">
        <v>82</v>
      </c>
      <c r="AV799" s="15" t="s">
        <v>173</v>
      </c>
      <c r="AW799" s="15" t="s">
        <v>30</v>
      </c>
      <c r="AX799" s="15" t="s">
        <v>80</v>
      </c>
      <c r="AY799" s="210" t="s">
        <v>166</v>
      </c>
    </row>
    <row r="800" s="2" customFormat="1" ht="24.15" customHeight="1">
      <c r="A800" s="38"/>
      <c r="B800" s="179"/>
      <c r="C800" s="217" t="s">
        <v>1195</v>
      </c>
      <c r="D800" s="217" t="s">
        <v>259</v>
      </c>
      <c r="E800" s="218" t="s">
        <v>1196</v>
      </c>
      <c r="F800" s="219" t="s">
        <v>1197</v>
      </c>
      <c r="G800" s="220" t="s">
        <v>171</v>
      </c>
      <c r="H800" s="221">
        <v>89.867000000000004</v>
      </c>
      <c r="I800" s="222"/>
      <c r="J800" s="223">
        <f>ROUND(I800*H800,2)</f>
        <v>0</v>
      </c>
      <c r="K800" s="219" t="s">
        <v>172</v>
      </c>
      <c r="L800" s="224"/>
      <c r="M800" s="225" t="s">
        <v>1</v>
      </c>
      <c r="N800" s="226" t="s">
        <v>39</v>
      </c>
      <c r="O800" s="77"/>
      <c r="P800" s="189">
        <f>O800*H800</f>
        <v>0</v>
      </c>
      <c r="Q800" s="189">
        <v>0.00029999999999999997</v>
      </c>
      <c r="R800" s="189">
        <f>Q800*H800</f>
        <v>0.026960099999999997</v>
      </c>
      <c r="S800" s="189">
        <v>0</v>
      </c>
      <c r="T800" s="190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191" t="s">
        <v>367</v>
      </c>
      <c r="AT800" s="191" t="s">
        <v>259</v>
      </c>
      <c r="AU800" s="191" t="s">
        <v>82</v>
      </c>
      <c r="AY800" s="19" t="s">
        <v>166</v>
      </c>
      <c r="BE800" s="192">
        <f>IF(N800="základní",J800,0)</f>
        <v>0</v>
      </c>
      <c r="BF800" s="192">
        <f>IF(N800="snížená",J800,0)</f>
        <v>0</v>
      </c>
      <c r="BG800" s="192">
        <f>IF(N800="zákl. přenesená",J800,0)</f>
        <v>0</v>
      </c>
      <c r="BH800" s="192">
        <f>IF(N800="sníž. přenesená",J800,0)</f>
        <v>0</v>
      </c>
      <c r="BI800" s="192">
        <f>IF(N800="nulová",J800,0)</f>
        <v>0</v>
      </c>
      <c r="BJ800" s="19" t="s">
        <v>80</v>
      </c>
      <c r="BK800" s="192">
        <f>ROUND(I800*H800,2)</f>
        <v>0</v>
      </c>
      <c r="BL800" s="19" t="s">
        <v>286</v>
      </c>
      <c r="BM800" s="191" t="s">
        <v>1198</v>
      </c>
    </row>
    <row r="801" s="14" customFormat="1">
      <c r="A801" s="14"/>
      <c r="B801" s="201"/>
      <c r="C801" s="14"/>
      <c r="D801" s="194" t="s">
        <v>175</v>
      </c>
      <c r="E801" s="202" t="s">
        <v>1</v>
      </c>
      <c r="F801" s="203" t="s">
        <v>1199</v>
      </c>
      <c r="G801" s="14"/>
      <c r="H801" s="204">
        <v>89.867000000000004</v>
      </c>
      <c r="I801" s="205"/>
      <c r="J801" s="14"/>
      <c r="K801" s="14"/>
      <c r="L801" s="201"/>
      <c r="M801" s="206"/>
      <c r="N801" s="207"/>
      <c r="O801" s="207"/>
      <c r="P801" s="207"/>
      <c r="Q801" s="207"/>
      <c r="R801" s="207"/>
      <c r="S801" s="207"/>
      <c r="T801" s="208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02" t="s">
        <v>175</v>
      </c>
      <c r="AU801" s="202" t="s">
        <v>82</v>
      </c>
      <c r="AV801" s="14" t="s">
        <v>82</v>
      </c>
      <c r="AW801" s="14" t="s">
        <v>30</v>
      </c>
      <c r="AX801" s="14" t="s">
        <v>80</v>
      </c>
      <c r="AY801" s="202" t="s">
        <v>166</v>
      </c>
    </row>
    <row r="802" s="2" customFormat="1" ht="33" customHeight="1">
      <c r="A802" s="38"/>
      <c r="B802" s="179"/>
      <c r="C802" s="180" t="s">
        <v>1200</v>
      </c>
      <c r="D802" s="180" t="s">
        <v>168</v>
      </c>
      <c r="E802" s="181" t="s">
        <v>1201</v>
      </c>
      <c r="F802" s="182" t="s">
        <v>1202</v>
      </c>
      <c r="G802" s="183" t="s">
        <v>171</v>
      </c>
      <c r="H802" s="184">
        <v>10.199999999999999</v>
      </c>
      <c r="I802" s="185"/>
      <c r="J802" s="186">
        <f>ROUND(I802*H802,2)</f>
        <v>0</v>
      </c>
      <c r="K802" s="182" t="s">
        <v>172</v>
      </c>
      <c r="L802" s="39"/>
      <c r="M802" s="187" t="s">
        <v>1</v>
      </c>
      <c r="N802" s="188" t="s">
        <v>39</v>
      </c>
      <c r="O802" s="77"/>
      <c r="P802" s="189">
        <f>O802*H802</f>
        <v>0</v>
      </c>
      <c r="Q802" s="189">
        <v>0.0044999999999999997</v>
      </c>
      <c r="R802" s="189">
        <f>Q802*H802</f>
        <v>0.045899999999999996</v>
      </c>
      <c r="S802" s="189">
        <v>0</v>
      </c>
      <c r="T802" s="190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191" t="s">
        <v>286</v>
      </c>
      <c r="AT802" s="191" t="s">
        <v>168</v>
      </c>
      <c r="AU802" s="191" t="s">
        <v>82</v>
      </c>
      <c r="AY802" s="19" t="s">
        <v>166</v>
      </c>
      <c r="BE802" s="192">
        <f>IF(N802="základní",J802,0)</f>
        <v>0</v>
      </c>
      <c r="BF802" s="192">
        <f>IF(N802="snížená",J802,0)</f>
        <v>0</v>
      </c>
      <c r="BG802" s="192">
        <f>IF(N802="zákl. přenesená",J802,0)</f>
        <v>0</v>
      </c>
      <c r="BH802" s="192">
        <f>IF(N802="sníž. přenesená",J802,0)</f>
        <v>0</v>
      </c>
      <c r="BI802" s="192">
        <f>IF(N802="nulová",J802,0)</f>
        <v>0</v>
      </c>
      <c r="BJ802" s="19" t="s">
        <v>80</v>
      </c>
      <c r="BK802" s="192">
        <f>ROUND(I802*H802,2)</f>
        <v>0</v>
      </c>
      <c r="BL802" s="19" t="s">
        <v>286</v>
      </c>
      <c r="BM802" s="191" t="s">
        <v>1203</v>
      </c>
    </row>
    <row r="803" s="13" customFormat="1">
      <c r="A803" s="13"/>
      <c r="B803" s="193"/>
      <c r="C803" s="13"/>
      <c r="D803" s="194" t="s">
        <v>175</v>
      </c>
      <c r="E803" s="195" t="s">
        <v>1</v>
      </c>
      <c r="F803" s="196" t="s">
        <v>790</v>
      </c>
      <c r="G803" s="13"/>
      <c r="H803" s="195" t="s">
        <v>1</v>
      </c>
      <c r="I803" s="197"/>
      <c r="J803" s="13"/>
      <c r="K803" s="13"/>
      <c r="L803" s="193"/>
      <c r="M803" s="198"/>
      <c r="N803" s="199"/>
      <c r="O803" s="199"/>
      <c r="P803" s="199"/>
      <c r="Q803" s="199"/>
      <c r="R803" s="199"/>
      <c r="S803" s="199"/>
      <c r="T803" s="200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195" t="s">
        <v>175</v>
      </c>
      <c r="AU803" s="195" t="s">
        <v>82</v>
      </c>
      <c r="AV803" s="13" t="s">
        <v>80</v>
      </c>
      <c r="AW803" s="13" t="s">
        <v>30</v>
      </c>
      <c r="AX803" s="13" t="s">
        <v>74</v>
      </c>
      <c r="AY803" s="195" t="s">
        <v>166</v>
      </c>
    </row>
    <row r="804" s="14" customFormat="1">
      <c r="A804" s="14"/>
      <c r="B804" s="201"/>
      <c r="C804" s="14"/>
      <c r="D804" s="194" t="s">
        <v>175</v>
      </c>
      <c r="E804" s="202" t="s">
        <v>1</v>
      </c>
      <c r="F804" s="203" t="s">
        <v>852</v>
      </c>
      <c r="G804" s="14"/>
      <c r="H804" s="204">
        <v>10.199999999999999</v>
      </c>
      <c r="I804" s="205"/>
      <c r="J804" s="14"/>
      <c r="K804" s="14"/>
      <c r="L804" s="201"/>
      <c r="M804" s="206"/>
      <c r="N804" s="207"/>
      <c r="O804" s="207"/>
      <c r="P804" s="207"/>
      <c r="Q804" s="207"/>
      <c r="R804" s="207"/>
      <c r="S804" s="207"/>
      <c r="T804" s="208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02" t="s">
        <v>175</v>
      </c>
      <c r="AU804" s="202" t="s">
        <v>82</v>
      </c>
      <c r="AV804" s="14" t="s">
        <v>82</v>
      </c>
      <c r="AW804" s="14" t="s">
        <v>30</v>
      </c>
      <c r="AX804" s="14" t="s">
        <v>74</v>
      </c>
      <c r="AY804" s="202" t="s">
        <v>166</v>
      </c>
    </row>
    <row r="805" s="15" customFormat="1">
      <c r="A805" s="15"/>
      <c r="B805" s="209"/>
      <c r="C805" s="15"/>
      <c r="D805" s="194" t="s">
        <v>175</v>
      </c>
      <c r="E805" s="210" t="s">
        <v>1</v>
      </c>
      <c r="F805" s="211" t="s">
        <v>180</v>
      </c>
      <c r="G805" s="15"/>
      <c r="H805" s="212">
        <v>10.199999999999999</v>
      </c>
      <c r="I805" s="213"/>
      <c r="J805" s="15"/>
      <c r="K805" s="15"/>
      <c r="L805" s="209"/>
      <c r="M805" s="214"/>
      <c r="N805" s="215"/>
      <c r="O805" s="215"/>
      <c r="P805" s="215"/>
      <c r="Q805" s="215"/>
      <c r="R805" s="215"/>
      <c r="S805" s="215"/>
      <c r="T805" s="216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10" t="s">
        <v>175</v>
      </c>
      <c r="AU805" s="210" t="s">
        <v>82</v>
      </c>
      <c r="AV805" s="15" t="s">
        <v>173</v>
      </c>
      <c r="AW805" s="15" t="s">
        <v>30</v>
      </c>
      <c r="AX805" s="15" t="s">
        <v>80</v>
      </c>
      <c r="AY805" s="210" t="s">
        <v>166</v>
      </c>
    </row>
    <row r="806" s="2" customFormat="1" ht="24.15" customHeight="1">
      <c r="A806" s="38"/>
      <c r="B806" s="179"/>
      <c r="C806" s="180" t="s">
        <v>1204</v>
      </c>
      <c r="D806" s="180" t="s">
        <v>168</v>
      </c>
      <c r="E806" s="181" t="s">
        <v>1205</v>
      </c>
      <c r="F806" s="182" t="s">
        <v>1206</v>
      </c>
      <c r="G806" s="183" t="s">
        <v>171</v>
      </c>
      <c r="H806" s="184">
        <v>6.9960000000000004</v>
      </c>
      <c r="I806" s="185"/>
      <c r="J806" s="186">
        <f>ROUND(I806*H806,2)</f>
        <v>0</v>
      </c>
      <c r="K806" s="182" t="s">
        <v>172</v>
      </c>
      <c r="L806" s="39"/>
      <c r="M806" s="187" t="s">
        <v>1</v>
      </c>
      <c r="N806" s="188" t="s">
        <v>39</v>
      </c>
      <c r="O806" s="77"/>
      <c r="P806" s="189">
        <f>O806*H806</f>
        <v>0</v>
      </c>
      <c r="Q806" s="189">
        <v>0.0044999999999999997</v>
      </c>
      <c r="R806" s="189">
        <f>Q806*H806</f>
        <v>0.031482000000000003</v>
      </c>
      <c r="S806" s="189">
        <v>0</v>
      </c>
      <c r="T806" s="190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191" t="s">
        <v>286</v>
      </c>
      <c r="AT806" s="191" t="s">
        <v>168</v>
      </c>
      <c r="AU806" s="191" t="s">
        <v>82</v>
      </c>
      <c r="AY806" s="19" t="s">
        <v>166</v>
      </c>
      <c r="BE806" s="192">
        <f>IF(N806="základní",J806,0)</f>
        <v>0</v>
      </c>
      <c r="BF806" s="192">
        <f>IF(N806="snížená",J806,0)</f>
        <v>0</v>
      </c>
      <c r="BG806" s="192">
        <f>IF(N806="zákl. přenesená",J806,0)</f>
        <v>0</v>
      </c>
      <c r="BH806" s="192">
        <f>IF(N806="sníž. přenesená",J806,0)</f>
        <v>0</v>
      </c>
      <c r="BI806" s="192">
        <f>IF(N806="nulová",J806,0)</f>
        <v>0</v>
      </c>
      <c r="BJ806" s="19" t="s">
        <v>80</v>
      </c>
      <c r="BK806" s="192">
        <f>ROUND(I806*H806,2)</f>
        <v>0</v>
      </c>
      <c r="BL806" s="19" t="s">
        <v>286</v>
      </c>
      <c r="BM806" s="191" t="s">
        <v>1207</v>
      </c>
    </row>
    <row r="807" s="13" customFormat="1">
      <c r="A807" s="13"/>
      <c r="B807" s="193"/>
      <c r="C807" s="13"/>
      <c r="D807" s="194" t="s">
        <v>175</v>
      </c>
      <c r="E807" s="195" t="s">
        <v>1</v>
      </c>
      <c r="F807" s="196" t="s">
        <v>790</v>
      </c>
      <c r="G807" s="13"/>
      <c r="H807" s="195" t="s">
        <v>1</v>
      </c>
      <c r="I807" s="197"/>
      <c r="J807" s="13"/>
      <c r="K807" s="13"/>
      <c r="L807" s="193"/>
      <c r="M807" s="198"/>
      <c r="N807" s="199"/>
      <c r="O807" s="199"/>
      <c r="P807" s="199"/>
      <c r="Q807" s="199"/>
      <c r="R807" s="199"/>
      <c r="S807" s="199"/>
      <c r="T807" s="20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195" t="s">
        <v>175</v>
      </c>
      <c r="AU807" s="195" t="s">
        <v>82</v>
      </c>
      <c r="AV807" s="13" t="s">
        <v>80</v>
      </c>
      <c r="AW807" s="13" t="s">
        <v>30</v>
      </c>
      <c r="AX807" s="13" t="s">
        <v>74</v>
      </c>
      <c r="AY807" s="195" t="s">
        <v>166</v>
      </c>
    </row>
    <row r="808" s="14" customFormat="1">
      <c r="A808" s="14"/>
      <c r="B808" s="201"/>
      <c r="C808" s="14"/>
      <c r="D808" s="194" t="s">
        <v>175</v>
      </c>
      <c r="E808" s="202" t="s">
        <v>1</v>
      </c>
      <c r="F808" s="203" t="s">
        <v>1208</v>
      </c>
      <c r="G808" s="14"/>
      <c r="H808" s="204">
        <v>6.9960000000000004</v>
      </c>
      <c r="I808" s="205"/>
      <c r="J808" s="14"/>
      <c r="K808" s="14"/>
      <c r="L808" s="201"/>
      <c r="M808" s="206"/>
      <c r="N808" s="207"/>
      <c r="O808" s="207"/>
      <c r="P808" s="207"/>
      <c r="Q808" s="207"/>
      <c r="R808" s="207"/>
      <c r="S808" s="207"/>
      <c r="T808" s="208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02" t="s">
        <v>175</v>
      </c>
      <c r="AU808" s="202" t="s">
        <v>82</v>
      </c>
      <c r="AV808" s="14" t="s">
        <v>82</v>
      </c>
      <c r="AW808" s="14" t="s">
        <v>30</v>
      </c>
      <c r="AX808" s="14" t="s">
        <v>80</v>
      </c>
      <c r="AY808" s="202" t="s">
        <v>166</v>
      </c>
    </row>
    <row r="809" s="2" customFormat="1" ht="24.15" customHeight="1">
      <c r="A809" s="38"/>
      <c r="B809" s="179"/>
      <c r="C809" s="180" t="s">
        <v>1209</v>
      </c>
      <c r="D809" s="180" t="s">
        <v>168</v>
      </c>
      <c r="E809" s="181" t="s">
        <v>1210</v>
      </c>
      <c r="F809" s="182" t="s">
        <v>1211</v>
      </c>
      <c r="G809" s="183" t="s">
        <v>243</v>
      </c>
      <c r="H809" s="184">
        <v>3.089</v>
      </c>
      <c r="I809" s="185"/>
      <c r="J809" s="186">
        <f>ROUND(I809*H809,2)</f>
        <v>0</v>
      </c>
      <c r="K809" s="182" t="s">
        <v>172</v>
      </c>
      <c r="L809" s="39"/>
      <c r="M809" s="187" t="s">
        <v>1</v>
      </c>
      <c r="N809" s="188" t="s">
        <v>39</v>
      </c>
      <c r="O809" s="77"/>
      <c r="P809" s="189">
        <f>O809*H809</f>
        <v>0</v>
      </c>
      <c r="Q809" s="189">
        <v>0</v>
      </c>
      <c r="R809" s="189">
        <f>Q809*H809</f>
        <v>0</v>
      </c>
      <c r="S809" s="189">
        <v>0</v>
      </c>
      <c r="T809" s="190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191" t="s">
        <v>286</v>
      </c>
      <c r="AT809" s="191" t="s">
        <v>168</v>
      </c>
      <c r="AU809" s="191" t="s">
        <v>82</v>
      </c>
      <c r="AY809" s="19" t="s">
        <v>166</v>
      </c>
      <c r="BE809" s="192">
        <f>IF(N809="základní",J809,0)</f>
        <v>0</v>
      </c>
      <c r="BF809" s="192">
        <f>IF(N809="snížená",J809,0)</f>
        <v>0</v>
      </c>
      <c r="BG809" s="192">
        <f>IF(N809="zákl. přenesená",J809,0)</f>
        <v>0</v>
      </c>
      <c r="BH809" s="192">
        <f>IF(N809="sníž. přenesená",J809,0)</f>
        <v>0</v>
      </c>
      <c r="BI809" s="192">
        <f>IF(N809="nulová",J809,0)</f>
        <v>0</v>
      </c>
      <c r="BJ809" s="19" t="s">
        <v>80</v>
      </c>
      <c r="BK809" s="192">
        <f>ROUND(I809*H809,2)</f>
        <v>0</v>
      </c>
      <c r="BL809" s="19" t="s">
        <v>286</v>
      </c>
      <c r="BM809" s="191" t="s">
        <v>1212</v>
      </c>
    </row>
    <row r="810" s="12" customFormat="1" ht="22.8" customHeight="1">
      <c r="A810" s="12"/>
      <c r="B810" s="166"/>
      <c r="C810" s="12"/>
      <c r="D810" s="167" t="s">
        <v>73</v>
      </c>
      <c r="E810" s="177" t="s">
        <v>1213</v>
      </c>
      <c r="F810" s="177" t="s">
        <v>1214</v>
      </c>
      <c r="G810" s="12"/>
      <c r="H810" s="12"/>
      <c r="I810" s="169"/>
      <c r="J810" s="178">
        <f>BK810</f>
        <v>0</v>
      </c>
      <c r="K810" s="12"/>
      <c r="L810" s="166"/>
      <c r="M810" s="171"/>
      <c r="N810" s="172"/>
      <c r="O810" s="172"/>
      <c r="P810" s="173">
        <f>SUM(P811:P872)</f>
        <v>0</v>
      </c>
      <c r="Q810" s="172"/>
      <c r="R810" s="173">
        <f>SUM(R811:R872)</f>
        <v>10.75706624</v>
      </c>
      <c r="S810" s="172"/>
      <c r="T810" s="174">
        <f>SUM(T811:T872)</f>
        <v>0</v>
      </c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R810" s="167" t="s">
        <v>82</v>
      </c>
      <c r="AT810" s="175" t="s">
        <v>73</v>
      </c>
      <c r="AU810" s="175" t="s">
        <v>80</v>
      </c>
      <c r="AY810" s="167" t="s">
        <v>166</v>
      </c>
      <c r="BK810" s="176">
        <f>SUM(BK811:BK872)</f>
        <v>0</v>
      </c>
    </row>
    <row r="811" s="2" customFormat="1" ht="24.15" customHeight="1">
      <c r="A811" s="38"/>
      <c r="B811" s="179"/>
      <c r="C811" s="180" t="s">
        <v>1215</v>
      </c>
      <c r="D811" s="180" t="s">
        <v>168</v>
      </c>
      <c r="E811" s="181" t="s">
        <v>1216</v>
      </c>
      <c r="F811" s="182" t="s">
        <v>1217</v>
      </c>
      <c r="G811" s="183" t="s">
        <v>171</v>
      </c>
      <c r="H811" s="184">
        <v>52.200000000000003</v>
      </c>
      <c r="I811" s="185"/>
      <c r="J811" s="186">
        <f>ROUND(I811*H811,2)</f>
        <v>0</v>
      </c>
      <c r="K811" s="182" t="s">
        <v>1</v>
      </c>
      <c r="L811" s="39"/>
      <c r="M811" s="187" t="s">
        <v>1</v>
      </c>
      <c r="N811" s="188" t="s">
        <v>39</v>
      </c>
      <c r="O811" s="77"/>
      <c r="P811" s="189">
        <f>O811*H811</f>
        <v>0</v>
      </c>
      <c r="Q811" s="189">
        <v>0</v>
      </c>
      <c r="R811" s="189">
        <f>Q811*H811</f>
        <v>0</v>
      </c>
      <c r="S811" s="189">
        <v>0</v>
      </c>
      <c r="T811" s="190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191" t="s">
        <v>286</v>
      </c>
      <c r="AT811" s="191" t="s">
        <v>168</v>
      </c>
      <c r="AU811" s="191" t="s">
        <v>82</v>
      </c>
      <c r="AY811" s="19" t="s">
        <v>166</v>
      </c>
      <c r="BE811" s="192">
        <f>IF(N811="základní",J811,0)</f>
        <v>0</v>
      </c>
      <c r="BF811" s="192">
        <f>IF(N811="snížená",J811,0)</f>
        <v>0</v>
      </c>
      <c r="BG811" s="192">
        <f>IF(N811="zákl. přenesená",J811,0)</f>
        <v>0</v>
      </c>
      <c r="BH811" s="192">
        <f>IF(N811="sníž. přenesená",J811,0)</f>
        <v>0</v>
      </c>
      <c r="BI811" s="192">
        <f>IF(N811="nulová",J811,0)</f>
        <v>0</v>
      </c>
      <c r="BJ811" s="19" t="s">
        <v>80</v>
      </c>
      <c r="BK811" s="192">
        <f>ROUND(I811*H811,2)</f>
        <v>0</v>
      </c>
      <c r="BL811" s="19" t="s">
        <v>286</v>
      </c>
      <c r="BM811" s="191" t="s">
        <v>1218</v>
      </c>
    </row>
    <row r="812" s="13" customFormat="1">
      <c r="A812" s="13"/>
      <c r="B812" s="193"/>
      <c r="C812" s="13"/>
      <c r="D812" s="194" t="s">
        <v>175</v>
      </c>
      <c r="E812" s="195" t="s">
        <v>1</v>
      </c>
      <c r="F812" s="196" t="s">
        <v>874</v>
      </c>
      <c r="G812" s="13"/>
      <c r="H812" s="195" t="s">
        <v>1</v>
      </c>
      <c r="I812" s="197"/>
      <c r="J812" s="13"/>
      <c r="K812" s="13"/>
      <c r="L812" s="193"/>
      <c r="M812" s="198"/>
      <c r="N812" s="199"/>
      <c r="O812" s="199"/>
      <c r="P812" s="199"/>
      <c r="Q812" s="199"/>
      <c r="R812" s="199"/>
      <c r="S812" s="199"/>
      <c r="T812" s="200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195" t="s">
        <v>175</v>
      </c>
      <c r="AU812" s="195" t="s">
        <v>82</v>
      </c>
      <c r="AV812" s="13" t="s">
        <v>80</v>
      </c>
      <c r="AW812" s="13" t="s">
        <v>30</v>
      </c>
      <c r="AX812" s="13" t="s">
        <v>74</v>
      </c>
      <c r="AY812" s="195" t="s">
        <v>166</v>
      </c>
    </row>
    <row r="813" s="14" customFormat="1">
      <c r="A813" s="14"/>
      <c r="B813" s="201"/>
      <c r="C813" s="14"/>
      <c r="D813" s="194" t="s">
        <v>175</v>
      </c>
      <c r="E813" s="202" t="s">
        <v>1</v>
      </c>
      <c r="F813" s="203" t="s">
        <v>875</v>
      </c>
      <c r="G813" s="14"/>
      <c r="H813" s="204">
        <v>52.200000000000003</v>
      </c>
      <c r="I813" s="205"/>
      <c r="J813" s="14"/>
      <c r="K813" s="14"/>
      <c r="L813" s="201"/>
      <c r="M813" s="206"/>
      <c r="N813" s="207"/>
      <c r="O813" s="207"/>
      <c r="P813" s="207"/>
      <c r="Q813" s="207"/>
      <c r="R813" s="207"/>
      <c r="S813" s="207"/>
      <c r="T813" s="208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02" t="s">
        <v>175</v>
      </c>
      <c r="AU813" s="202" t="s">
        <v>82</v>
      </c>
      <c r="AV813" s="14" t="s">
        <v>82</v>
      </c>
      <c r="AW813" s="14" t="s">
        <v>30</v>
      </c>
      <c r="AX813" s="14" t="s">
        <v>80</v>
      </c>
      <c r="AY813" s="202" t="s">
        <v>166</v>
      </c>
    </row>
    <row r="814" s="2" customFormat="1" ht="24.15" customHeight="1">
      <c r="A814" s="38"/>
      <c r="B814" s="179"/>
      <c r="C814" s="180" t="s">
        <v>1219</v>
      </c>
      <c r="D814" s="180" t="s">
        <v>168</v>
      </c>
      <c r="E814" s="181" t="s">
        <v>1220</v>
      </c>
      <c r="F814" s="182" t="s">
        <v>1221</v>
      </c>
      <c r="G814" s="183" t="s">
        <v>171</v>
      </c>
      <c r="H814" s="184">
        <v>107.91200000000001</v>
      </c>
      <c r="I814" s="185"/>
      <c r="J814" s="186">
        <f>ROUND(I814*H814,2)</f>
        <v>0</v>
      </c>
      <c r="K814" s="182" t="s">
        <v>172</v>
      </c>
      <c r="L814" s="39"/>
      <c r="M814" s="187" t="s">
        <v>1</v>
      </c>
      <c r="N814" s="188" t="s">
        <v>39</v>
      </c>
      <c r="O814" s="77"/>
      <c r="P814" s="189">
        <f>O814*H814</f>
        <v>0</v>
      </c>
      <c r="Q814" s="189">
        <v>0</v>
      </c>
      <c r="R814" s="189">
        <f>Q814*H814</f>
        <v>0</v>
      </c>
      <c r="S814" s="189">
        <v>0</v>
      </c>
      <c r="T814" s="190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191" t="s">
        <v>286</v>
      </c>
      <c r="AT814" s="191" t="s">
        <v>168</v>
      </c>
      <c r="AU814" s="191" t="s">
        <v>82</v>
      </c>
      <c r="AY814" s="19" t="s">
        <v>166</v>
      </c>
      <c r="BE814" s="192">
        <f>IF(N814="základní",J814,0)</f>
        <v>0</v>
      </c>
      <c r="BF814" s="192">
        <f>IF(N814="snížená",J814,0)</f>
        <v>0</v>
      </c>
      <c r="BG814" s="192">
        <f>IF(N814="zákl. přenesená",J814,0)</f>
        <v>0</v>
      </c>
      <c r="BH814" s="192">
        <f>IF(N814="sníž. přenesená",J814,0)</f>
        <v>0</v>
      </c>
      <c r="BI814" s="192">
        <f>IF(N814="nulová",J814,0)</f>
        <v>0</v>
      </c>
      <c r="BJ814" s="19" t="s">
        <v>80</v>
      </c>
      <c r="BK814" s="192">
        <f>ROUND(I814*H814,2)</f>
        <v>0</v>
      </c>
      <c r="BL814" s="19" t="s">
        <v>286</v>
      </c>
      <c r="BM814" s="191" t="s">
        <v>1222</v>
      </c>
    </row>
    <row r="815" s="13" customFormat="1">
      <c r="A815" s="13"/>
      <c r="B815" s="193"/>
      <c r="C815" s="13"/>
      <c r="D815" s="194" t="s">
        <v>175</v>
      </c>
      <c r="E815" s="195" t="s">
        <v>1</v>
      </c>
      <c r="F815" s="196" t="s">
        <v>872</v>
      </c>
      <c r="G815" s="13"/>
      <c r="H815" s="195" t="s">
        <v>1</v>
      </c>
      <c r="I815" s="197"/>
      <c r="J815" s="13"/>
      <c r="K815" s="13"/>
      <c r="L815" s="193"/>
      <c r="M815" s="198"/>
      <c r="N815" s="199"/>
      <c r="O815" s="199"/>
      <c r="P815" s="199"/>
      <c r="Q815" s="199"/>
      <c r="R815" s="199"/>
      <c r="S815" s="199"/>
      <c r="T815" s="200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195" t="s">
        <v>175</v>
      </c>
      <c r="AU815" s="195" t="s">
        <v>82</v>
      </c>
      <c r="AV815" s="13" t="s">
        <v>80</v>
      </c>
      <c r="AW815" s="13" t="s">
        <v>30</v>
      </c>
      <c r="AX815" s="13" t="s">
        <v>74</v>
      </c>
      <c r="AY815" s="195" t="s">
        <v>166</v>
      </c>
    </row>
    <row r="816" s="14" customFormat="1">
      <c r="A816" s="14"/>
      <c r="B816" s="201"/>
      <c r="C816" s="14"/>
      <c r="D816" s="194" t="s">
        <v>175</v>
      </c>
      <c r="E816" s="202" t="s">
        <v>1</v>
      </c>
      <c r="F816" s="203" t="s">
        <v>873</v>
      </c>
      <c r="G816" s="14"/>
      <c r="H816" s="204">
        <v>55.712000000000003</v>
      </c>
      <c r="I816" s="205"/>
      <c r="J816" s="14"/>
      <c r="K816" s="14"/>
      <c r="L816" s="201"/>
      <c r="M816" s="206"/>
      <c r="N816" s="207"/>
      <c r="O816" s="207"/>
      <c r="P816" s="207"/>
      <c r="Q816" s="207"/>
      <c r="R816" s="207"/>
      <c r="S816" s="207"/>
      <c r="T816" s="208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02" t="s">
        <v>175</v>
      </c>
      <c r="AU816" s="202" t="s">
        <v>82</v>
      </c>
      <c r="AV816" s="14" t="s">
        <v>82</v>
      </c>
      <c r="AW816" s="14" t="s">
        <v>30</v>
      </c>
      <c r="AX816" s="14" t="s">
        <v>74</v>
      </c>
      <c r="AY816" s="202" t="s">
        <v>166</v>
      </c>
    </row>
    <row r="817" s="13" customFormat="1">
      <c r="A817" s="13"/>
      <c r="B817" s="193"/>
      <c r="C817" s="13"/>
      <c r="D817" s="194" t="s">
        <v>175</v>
      </c>
      <c r="E817" s="195" t="s">
        <v>1</v>
      </c>
      <c r="F817" s="196" t="s">
        <v>874</v>
      </c>
      <c r="G817" s="13"/>
      <c r="H817" s="195" t="s">
        <v>1</v>
      </c>
      <c r="I817" s="197"/>
      <c r="J817" s="13"/>
      <c r="K817" s="13"/>
      <c r="L817" s="193"/>
      <c r="M817" s="198"/>
      <c r="N817" s="199"/>
      <c r="O817" s="199"/>
      <c r="P817" s="199"/>
      <c r="Q817" s="199"/>
      <c r="R817" s="199"/>
      <c r="S817" s="199"/>
      <c r="T817" s="200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195" t="s">
        <v>175</v>
      </c>
      <c r="AU817" s="195" t="s">
        <v>82</v>
      </c>
      <c r="AV817" s="13" t="s">
        <v>80</v>
      </c>
      <c r="AW817" s="13" t="s">
        <v>30</v>
      </c>
      <c r="AX817" s="13" t="s">
        <v>74</v>
      </c>
      <c r="AY817" s="195" t="s">
        <v>166</v>
      </c>
    </row>
    <row r="818" s="14" customFormat="1">
      <c r="A818" s="14"/>
      <c r="B818" s="201"/>
      <c r="C818" s="14"/>
      <c r="D818" s="194" t="s">
        <v>175</v>
      </c>
      <c r="E818" s="202" t="s">
        <v>1</v>
      </c>
      <c r="F818" s="203" t="s">
        <v>875</v>
      </c>
      <c r="G818" s="14"/>
      <c r="H818" s="204">
        <v>52.200000000000003</v>
      </c>
      <c r="I818" s="205"/>
      <c r="J818" s="14"/>
      <c r="K818" s="14"/>
      <c r="L818" s="201"/>
      <c r="M818" s="206"/>
      <c r="N818" s="207"/>
      <c r="O818" s="207"/>
      <c r="P818" s="207"/>
      <c r="Q818" s="207"/>
      <c r="R818" s="207"/>
      <c r="S818" s="207"/>
      <c r="T818" s="208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02" t="s">
        <v>175</v>
      </c>
      <c r="AU818" s="202" t="s">
        <v>82</v>
      </c>
      <c r="AV818" s="14" t="s">
        <v>82</v>
      </c>
      <c r="AW818" s="14" t="s">
        <v>30</v>
      </c>
      <c r="AX818" s="14" t="s">
        <v>74</v>
      </c>
      <c r="AY818" s="202" t="s">
        <v>166</v>
      </c>
    </row>
    <row r="819" s="15" customFormat="1">
      <c r="A819" s="15"/>
      <c r="B819" s="209"/>
      <c r="C819" s="15"/>
      <c r="D819" s="194" t="s">
        <v>175</v>
      </c>
      <c r="E819" s="210" t="s">
        <v>1</v>
      </c>
      <c r="F819" s="211" t="s">
        <v>180</v>
      </c>
      <c r="G819" s="15"/>
      <c r="H819" s="212">
        <v>107.91200000000001</v>
      </c>
      <c r="I819" s="213"/>
      <c r="J819" s="15"/>
      <c r="K819" s="15"/>
      <c r="L819" s="209"/>
      <c r="M819" s="214"/>
      <c r="N819" s="215"/>
      <c r="O819" s="215"/>
      <c r="P819" s="215"/>
      <c r="Q819" s="215"/>
      <c r="R819" s="215"/>
      <c r="S819" s="215"/>
      <c r="T819" s="216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10" t="s">
        <v>175</v>
      </c>
      <c r="AU819" s="210" t="s">
        <v>82</v>
      </c>
      <c r="AV819" s="15" t="s">
        <v>173</v>
      </c>
      <c r="AW819" s="15" t="s">
        <v>30</v>
      </c>
      <c r="AX819" s="15" t="s">
        <v>80</v>
      </c>
      <c r="AY819" s="210" t="s">
        <v>166</v>
      </c>
    </row>
    <row r="820" s="2" customFormat="1" ht="16.5" customHeight="1">
      <c r="A820" s="38"/>
      <c r="B820" s="179"/>
      <c r="C820" s="217" t="s">
        <v>1223</v>
      </c>
      <c r="D820" s="217" t="s">
        <v>259</v>
      </c>
      <c r="E820" s="218" t="s">
        <v>1154</v>
      </c>
      <c r="F820" s="219" t="s">
        <v>1155</v>
      </c>
      <c r="G820" s="220" t="s">
        <v>243</v>
      </c>
      <c r="H820" s="221">
        <v>0.035000000000000003</v>
      </c>
      <c r="I820" s="222"/>
      <c r="J820" s="223">
        <f>ROUND(I820*H820,2)</f>
        <v>0</v>
      </c>
      <c r="K820" s="219" t="s">
        <v>172</v>
      </c>
      <c r="L820" s="224"/>
      <c r="M820" s="225" t="s">
        <v>1</v>
      </c>
      <c r="N820" s="226" t="s">
        <v>39</v>
      </c>
      <c r="O820" s="77"/>
      <c r="P820" s="189">
        <f>O820*H820</f>
        <v>0</v>
      </c>
      <c r="Q820" s="189">
        <v>1</v>
      </c>
      <c r="R820" s="189">
        <f>Q820*H820</f>
        <v>0.035000000000000003</v>
      </c>
      <c r="S820" s="189">
        <v>0</v>
      </c>
      <c r="T820" s="190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191" t="s">
        <v>367</v>
      </c>
      <c r="AT820" s="191" t="s">
        <v>259</v>
      </c>
      <c r="AU820" s="191" t="s">
        <v>82</v>
      </c>
      <c r="AY820" s="19" t="s">
        <v>166</v>
      </c>
      <c r="BE820" s="192">
        <f>IF(N820="základní",J820,0)</f>
        <v>0</v>
      </c>
      <c r="BF820" s="192">
        <f>IF(N820="snížená",J820,0)</f>
        <v>0</v>
      </c>
      <c r="BG820" s="192">
        <f>IF(N820="zákl. přenesená",J820,0)</f>
        <v>0</v>
      </c>
      <c r="BH820" s="192">
        <f>IF(N820="sníž. přenesená",J820,0)</f>
        <v>0</v>
      </c>
      <c r="BI820" s="192">
        <f>IF(N820="nulová",J820,0)</f>
        <v>0</v>
      </c>
      <c r="BJ820" s="19" t="s">
        <v>80</v>
      </c>
      <c r="BK820" s="192">
        <f>ROUND(I820*H820,2)</f>
        <v>0</v>
      </c>
      <c r="BL820" s="19" t="s">
        <v>286</v>
      </c>
      <c r="BM820" s="191" t="s">
        <v>1224</v>
      </c>
    </row>
    <row r="821" s="14" customFormat="1">
      <c r="A821" s="14"/>
      <c r="B821" s="201"/>
      <c r="C821" s="14"/>
      <c r="D821" s="194" t="s">
        <v>175</v>
      </c>
      <c r="E821" s="202" t="s">
        <v>1</v>
      </c>
      <c r="F821" s="203" t="s">
        <v>1225</v>
      </c>
      <c r="G821" s="14"/>
      <c r="H821" s="204">
        <v>0.035000000000000003</v>
      </c>
      <c r="I821" s="205"/>
      <c r="J821" s="14"/>
      <c r="K821" s="14"/>
      <c r="L821" s="201"/>
      <c r="M821" s="206"/>
      <c r="N821" s="207"/>
      <c r="O821" s="207"/>
      <c r="P821" s="207"/>
      <c r="Q821" s="207"/>
      <c r="R821" s="207"/>
      <c r="S821" s="207"/>
      <c r="T821" s="208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02" t="s">
        <v>175</v>
      </c>
      <c r="AU821" s="202" t="s">
        <v>82</v>
      </c>
      <c r="AV821" s="14" t="s">
        <v>82</v>
      </c>
      <c r="AW821" s="14" t="s">
        <v>30</v>
      </c>
      <c r="AX821" s="14" t="s">
        <v>80</v>
      </c>
      <c r="AY821" s="202" t="s">
        <v>166</v>
      </c>
    </row>
    <row r="822" s="2" customFormat="1" ht="24.15" customHeight="1">
      <c r="A822" s="38"/>
      <c r="B822" s="179"/>
      <c r="C822" s="180" t="s">
        <v>1226</v>
      </c>
      <c r="D822" s="180" t="s">
        <v>168</v>
      </c>
      <c r="E822" s="181" t="s">
        <v>1227</v>
      </c>
      <c r="F822" s="182" t="s">
        <v>1228</v>
      </c>
      <c r="G822" s="183" t="s">
        <v>171</v>
      </c>
      <c r="H822" s="184">
        <v>55.712000000000003</v>
      </c>
      <c r="I822" s="185"/>
      <c r="J822" s="186">
        <f>ROUND(I822*H822,2)</f>
        <v>0</v>
      </c>
      <c r="K822" s="182" t="s">
        <v>172</v>
      </c>
      <c r="L822" s="39"/>
      <c r="M822" s="187" t="s">
        <v>1</v>
      </c>
      <c r="N822" s="188" t="s">
        <v>39</v>
      </c>
      <c r="O822" s="77"/>
      <c r="P822" s="189">
        <f>O822*H822</f>
        <v>0</v>
      </c>
      <c r="Q822" s="189">
        <v>0</v>
      </c>
      <c r="R822" s="189">
        <f>Q822*H822</f>
        <v>0</v>
      </c>
      <c r="S822" s="189">
        <v>0</v>
      </c>
      <c r="T822" s="190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191" t="s">
        <v>286</v>
      </c>
      <c r="AT822" s="191" t="s">
        <v>168</v>
      </c>
      <c r="AU822" s="191" t="s">
        <v>82</v>
      </c>
      <c r="AY822" s="19" t="s">
        <v>166</v>
      </c>
      <c r="BE822" s="192">
        <f>IF(N822="základní",J822,0)</f>
        <v>0</v>
      </c>
      <c r="BF822" s="192">
        <f>IF(N822="snížená",J822,0)</f>
        <v>0</v>
      </c>
      <c r="BG822" s="192">
        <f>IF(N822="zákl. přenesená",J822,0)</f>
        <v>0</v>
      </c>
      <c r="BH822" s="192">
        <f>IF(N822="sníž. přenesená",J822,0)</f>
        <v>0</v>
      </c>
      <c r="BI822" s="192">
        <f>IF(N822="nulová",J822,0)</f>
        <v>0</v>
      </c>
      <c r="BJ822" s="19" t="s">
        <v>80</v>
      </c>
      <c r="BK822" s="192">
        <f>ROUND(I822*H822,2)</f>
        <v>0</v>
      </c>
      <c r="BL822" s="19" t="s">
        <v>286</v>
      </c>
      <c r="BM822" s="191" t="s">
        <v>1229</v>
      </c>
    </row>
    <row r="823" s="13" customFormat="1">
      <c r="A823" s="13"/>
      <c r="B823" s="193"/>
      <c r="C823" s="13"/>
      <c r="D823" s="194" t="s">
        <v>175</v>
      </c>
      <c r="E823" s="195" t="s">
        <v>1</v>
      </c>
      <c r="F823" s="196" t="s">
        <v>872</v>
      </c>
      <c r="G823" s="13"/>
      <c r="H823" s="195" t="s">
        <v>1</v>
      </c>
      <c r="I823" s="197"/>
      <c r="J823" s="13"/>
      <c r="K823" s="13"/>
      <c r="L823" s="193"/>
      <c r="M823" s="198"/>
      <c r="N823" s="199"/>
      <c r="O823" s="199"/>
      <c r="P823" s="199"/>
      <c r="Q823" s="199"/>
      <c r="R823" s="199"/>
      <c r="S823" s="199"/>
      <c r="T823" s="200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195" t="s">
        <v>175</v>
      </c>
      <c r="AU823" s="195" t="s">
        <v>82</v>
      </c>
      <c r="AV823" s="13" t="s">
        <v>80</v>
      </c>
      <c r="AW823" s="13" t="s">
        <v>30</v>
      </c>
      <c r="AX823" s="13" t="s">
        <v>74</v>
      </c>
      <c r="AY823" s="195" t="s">
        <v>166</v>
      </c>
    </row>
    <row r="824" s="14" customFormat="1">
      <c r="A824" s="14"/>
      <c r="B824" s="201"/>
      <c r="C824" s="14"/>
      <c r="D824" s="194" t="s">
        <v>175</v>
      </c>
      <c r="E824" s="202" t="s">
        <v>1</v>
      </c>
      <c r="F824" s="203" t="s">
        <v>873</v>
      </c>
      <c r="G824" s="14"/>
      <c r="H824" s="204">
        <v>55.712000000000003</v>
      </c>
      <c r="I824" s="205"/>
      <c r="J824" s="14"/>
      <c r="K824" s="14"/>
      <c r="L824" s="201"/>
      <c r="M824" s="206"/>
      <c r="N824" s="207"/>
      <c r="O824" s="207"/>
      <c r="P824" s="207"/>
      <c r="Q824" s="207"/>
      <c r="R824" s="207"/>
      <c r="S824" s="207"/>
      <c r="T824" s="208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02" t="s">
        <v>175</v>
      </c>
      <c r="AU824" s="202" t="s">
        <v>82</v>
      </c>
      <c r="AV824" s="14" t="s">
        <v>82</v>
      </c>
      <c r="AW824" s="14" t="s">
        <v>30</v>
      </c>
      <c r="AX824" s="14" t="s">
        <v>74</v>
      </c>
      <c r="AY824" s="202" t="s">
        <v>166</v>
      </c>
    </row>
    <row r="825" s="15" customFormat="1">
      <c r="A825" s="15"/>
      <c r="B825" s="209"/>
      <c r="C825" s="15"/>
      <c r="D825" s="194" t="s">
        <v>175</v>
      </c>
      <c r="E825" s="210" t="s">
        <v>1</v>
      </c>
      <c r="F825" s="211" t="s">
        <v>180</v>
      </c>
      <c r="G825" s="15"/>
      <c r="H825" s="212">
        <v>55.712000000000003</v>
      </c>
      <c r="I825" s="213"/>
      <c r="J825" s="15"/>
      <c r="K825" s="15"/>
      <c r="L825" s="209"/>
      <c r="M825" s="214"/>
      <c r="N825" s="215"/>
      <c r="O825" s="215"/>
      <c r="P825" s="215"/>
      <c r="Q825" s="215"/>
      <c r="R825" s="215"/>
      <c r="S825" s="215"/>
      <c r="T825" s="216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10" t="s">
        <v>175</v>
      </c>
      <c r="AU825" s="210" t="s">
        <v>82</v>
      </c>
      <c r="AV825" s="15" t="s">
        <v>173</v>
      </c>
      <c r="AW825" s="15" t="s">
        <v>30</v>
      </c>
      <c r="AX825" s="15" t="s">
        <v>80</v>
      </c>
      <c r="AY825" s="210" t="s">
        <v>166</v>
      </c>
    </row>
    <row r="826" s="2" customFormat="1" ht="49.05" customHeight="1">
      <c r="A826" s="38"/>
      <c r="B826" s="179"/>
      <c r="C826" s="217" t="s">
        <v>1230</v>
      </c>
      <c r="D826" s="217" t="s">
        <v>259</v>
      </c>
      <c r="E826" s="218" t="s">
        <v>1231</v>
      </c>
      <c r="F826" s="219" t="s">
        <v>1232</v>
      </c>
      <c r="G826" s="220" t="s">
        <v>171</v>
      </c>
      <c r="H826" s="221">
        <v>64.903999999999996</v>
      </c>
      <c r="I826" s="222"/>
      <c r="J826" s="223">
        <f>ROUND(I826*H826,2)</f>
        <v>0</v>
      </c>
      <c r="K826" s="219" t="s">
        <v>172</v>
      </c>
      <c r="L826" s="224"/>
      <c r="M826" s="225" t="s">
        <v>1</v>
      </c>
      <c r="N826" s="226" t="s">
        <v>39</v>
      </c>
      <c r="O826" s="77"/>
      <c r="P826" s="189">
        <f>O826*H826</f>
        <v>0</v>
      </c>
      <c r="Q826" s="189">
        <v>0.0041000000000000003</v>
      </c>
      <c r="R826" s="189">
        <f>Q826*H826</f>
        <v>0.26610640000000002</v>
      </c>
      <c r="S826" s="189">
        <v>0</v>
      </c>
      <c r="T826" s="190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191" t="s">
        <v>367</v>
      </c>
      <c r="AT826" s="191" t="s">
        <v>259</v>
      </c>
      <c r="AU826" s="191" t="s">
        <v>82</v>
      </c>
      <c r="AY826" s="19" t="s">
        <v>166</v>
      </c>
      <c r="BE826" s="192">
        <f>IF(N826="základní",J826,0)</f>
        <v>0</v>
      </c>
      <c r="BF826" s="192">
        <f>IF(N826="snížená",J826,0)</f>
        <v>0</v>
      </c>
      <c r="BG826" s="192">
        <f>IF(N826="zákl. přenesená",J826,0)</f>
        <v>0</v>
      </c>
      <c r="BH826" s="192">
        <f>IF(N826="sníž. přenesená",J826,0)</f>
        <v>0</v>
      </c>
      <c r="BI826" s="192">
        <f>IF(N826="nulová",J826,0)</f>
        <v>0</v>
      </c>
      <c r="BJ826" s="19" t="s">
        <v>80</v>
      </c>
      <c r="BK826" s="192">
        <f>ROUND(I826*H826,2)</f>
        <v>0</v>
      </c>
      <c r="BL826" s="19" t="s">
        <v>286</v>
      </c>
      <c r="BM826" s="191" t="s">
        <v>1233</v>
      </c>
    </row>
    <row r="827" s="13" customFormat="1">
      <c r="A827" s="13"/>
      <c r="B827" s="193"/>
      <c r="C827" s="13"/>
      <c r="D827" s="194" t="s">
        <v>175</v>
      </c>
      <c r="E827" s="195" t="s">
        <v>1</v>
      </c>
      <c r="F827" s="196" t="s">
        <v>872</v>
      </c>
      <c r="G827" s="13"/>
      <c r="H827" s="195" t="s">
        <v>1</v>
      </c>
      <c r="I827" s="197"/>
      <c r="J827" s="13"/>
      <c r="K827" s="13"/>
      <c r="L827" s="193"/>
      <c r="M827" s="198"/>
      <c r="N827" s="199"/>
      <c r="O827" s="199"/>
      <c r="P827" s="199"/>
      <c r="Q827" s="199"/>
      <c r="R827" s="199"/>
      <c r="S827" s="199"/>
      <c r="T827" s="200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195" t="s">
        <v>175</v>
      </c>
      <c r="AU827" s="195" t="s">
        <v>82</v>
      </c>
      <c r="AV827" s="13" t="s">
        <v>80</v>
      </c>
      <c r="AW827" s="13" t="s">
        <v>30</v>
      </c>
      <c r="AX827" s="13" t="s">
        <v>74</v>
      </c>
      <c r="AY827" s="195" t="s">
        <v>166</v>
      </c>
    </row>
    <row r="828" s="14" customFormat="1">
      <c r="A828" s="14"/>
      <c r="B828" s="201"/>
      <c r="C828" s="14"/>
      <c r="D828" s="194" t="s">
        <v>175</v>
      </c>
      <c r="E828" s="202" t="s">
        <v>1</v>
      </c>
      <c r="F828" s="203" t="s">
        <v>1234</v>
      </c>
      <c r="G828" s="14"/>
      <c r="H828" s="204">
        <v>64.903999999999996</v>
      </c>
      <c r="I828" s="205"/>
      <c r="J828" s="14"/>
      <c r="K828" s="14"/>
      <c r="L828" s="201"/>
      <c r="M828" s="206"/>
      <c r="N828" s="207"/>
      <c r="O828" s="207"/>
      <c r="P828" s="207"/>
      <c r="Q828" s="207"/>
      <c r="R828" s="207"/>
      <c r="S828" s="207"/>
      <c r="T828" s="208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02" t="s">
        <v>175</v>
      </c>
      <c r="AU828" s="202" t="s">
        <v>82</v>
      </c>
      <c r="AV828" s="14" t="s">
        <v>82</v>
      </c>
      <c r="AW828" s="14" t="s">
        <v>30</v>
      </c>
      <c r="AX828" s="14" t="s">
        <v>74</v>
      </c>
      <c r="AY828" s="202" t="s">
        <v>166</v>
      </c>
    </row>
    <row r="829" s="15" customFormat="1">
      <c r="A829" s="15"/>
      <c r="B829" s="209"/>
      <c r="C829" s="15"/>
      <c r="D829" s="194" t="s">
        <v>175</v>
      </c>
      <c r="E829" s="210" t="s">
        <v>1</v>
      </c>
      <c r="F829" s="211" t="s">
        <v>180</v>
      </c>
      <c r="G829" s="15"/>
      <c r="H829" s="212">
        <v>64.903999999999996</v>
      </c>
      <c r="I829" s="213"/>
      <c r="J829" s="15"/>
      <c r="K829" s="15"/>
      <c r="L829" s="209"/>
      <c r="M829" s="214"/>
      <c r="N829" s="215"/>
      <c r="O829" s="215"/>
      <c r="P829" s="215"/>
      <c r="Q829" s="215"/>
      <c r="R829" s="215"/>
      <c r="S829" s="215"/>
      <c r="T829" s="216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10" t="s">
        <v>175</v>
      </c>
      <c r="AU829" s="210" t="s">
        <v>82</v>
      </c>
      <c r="AV829" s="15" t="s">
        <v>173</v>
      </c>
      <c r="AW829" s="15" t="s">
        <v>30</v>
      </c>
      <c r="AX829" s="15" t="s">
        <v>80</v>
      </c>
      <c r="AY829" s="210" t="s">
        <v>166</v>
      </c>
    </row>
    <row r="830" s="2" customFormat="1" ht="24.15" customHeight="1">
      <c r="A830" s="38"/>
      <c r="B830" s="179"/>
      <c r="C830" s="180" t="s">
        <v>1235</v>
      </c>
      <c r="D830" s="180" t="s">
        <v>168</v>
      </c>
      <c r="E830" s="181" t="s">
        <v>1236</v>
      </c>
      <c r="F830" s="182" t="s">
        <v>1237</v>
      </c>
      <c r="G830" s="183" t="s">
        <v>171</v>
      </c>
      <c r="H830" s="184">
        <v>163.624</v>
      </c>
      <c r="I830" s="185"/>
      <c r="J830" s="186">
        <f>ROUND(I830*H830,2)</f>
        <v>0</v>
      </c>
      <c r="K830" s="182" t="s">
        <v>172</v>
      </c>
      <c r="L830" s="39"/>
      <c r="M830" s="187" t="s">
        <v>1</v>
      </c>
      <c r="N830" s="188" t="s">
        <v>39</v>
      </c>
      <c r="O830" s="77"/>
      <c r="P830" s="189">
        <f>O830*H830</f>
        <v>0</v>
      </c>
      <c r="Q830" s="189">
        <v>0.00088000000000000003</v>
      </c>
      <c r="R830" s="189">
        <f>Q830*H830</f>
        <v>0.14398912</v>
      </c>
      <c r="S830" s="189">
        <v>0</v>
      </c>
      <c r="T830" s="190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191" t="s">
        <v>286</v>
      </c>
      <c r="AT830" s="191" t="s">
        <v>168</v>
      </c>
      <c r="AU830" s="191" t="s">
        <v>82</v>
      </c>
      <c r="AY830" s="19" t="s">
        <v>166</v>
      </c>
      <c r="BE830" s="192">
        <f>IF(N830="základní",J830,0)</f>
        <v>0</v>
      </c>
      <c r="BF830" s="192">
        <f>IF(N830="snížená",J830,0)</f>
        <v>0</v>
      </c>
      <c r="BG830" s="192">
        <f>IF(N830="zákl. přenesená",J830,0)</f>
        <v>0</v>
      </c>
      <c r="BH830" s="192">
        <f>IF(N830="sníž. přenesená",J830,0)</f>
        <v>0</v>
      </c>
      <c r="BI830" s="192">
        <f>IF(N830="nulová",J830,0)</f>
        <v>0</v>
      </c>
      <c r="BJ830" s="19" t="s">
        <v>80</v>
      </c>
      <c r="BK830" s="192">
        <f>ROUND(I830*H830,2)</f>
        <v>0</v>
      </c>
      <c r="BL830" s="19" t="s">
        <v>286</v>
      </c>
      <c r="BM830" s="191" t="s">
        <v>1238</v>
      </c>
    </row>
    <row r="831" s="13" customFormat="1">
      <c r="A831" s="13"/>
      <c r="B831" s="193"/>
      <c r="C831" s="13"/>
      <c r="D831" s="194" t="s">
        <v>175</v>
      </c>
      <c r="E831" s="195" t="s">
        <v>1</v>
      </c>
      <c r="F831" s="196" t="s">
        <v>872</v>
      </c>
      <c r="G831" s="13"/>
      <c r="H831" s="195" t="s">
        <v>1</v>
      </c>
      <c r="I831" s="197"/>
      <c r="J831" s="13"/>
      <c r="K831" s="13"/>
      <c r="L831" s="193"/>
      <c r="M831" s="198"/>
      <c r="N831" s="199"/>
      <c r="O831" s="199"/>
      <c r="P831" s="199"/>
      <c r="Q831" s="199"/>
      <c r="R831" s="199"/>
      <c r="S831" s="199"/>
      <c r="T831" s="20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195" t="s">
        <v>175</v>
      </c>
      <c r="AU831" s="195" t="s">
        <v>82</v>
      </c>
      <c r="AV831" s="13" t="s">
        <v>80</v>
      </c>
      <c r="AW831" s="13" t="s">
        <v>30</v>
      </c>
      <c r="AX831" s="13" t="s">
        <v>74</v>
      </c>
      <c r="AY831" s="195" t="s">
        <v>166</v>
      </c>
    </row>
    <row r="832" s="14" customFormat="1">
      <c r="A832" s="14"/>
      <c r="B832" s="201"/>
      <c r="C832" s="14"/>
      <c r="D832" s="194" t="s">
        <v>175</v>
      </c>
      <c r="E832" s="202" t="s">
        <v>1</v>
      </c>
      <c r="F832" s="203" t="s">
        <v>1239</v>
      </c>
      <c r="G832" s="14"/>
      <c r="H832" s="204">
        <v>111.42400000000001</v>
      </c>
      <c r="I832" s="205"/>
      <c r="J832" s="14"/>
      <c r="K832" s="14"/>
      <c r="L832" s="201"/>
      <c r="M832" s="206"/>
      <c r="N832" s="207"/>
      <c r="O832" s="207"/>
      <c r="P832" s="207"/>
      <c r="Q832" s="207"/>
      <c r="R832" s="207"/>
      <c r="S832" s="207"/>
      <c r="T832" s="208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02" t="s">
        <v>175</v>
      </c>
      <c r="AU832" s="202" t="s">
        <v>82</v>
      </c>
      <c r="AV832" s="14" t="s">
        <v>82</v>
      </c>
      <c r="AW832" s="14" t="s">
        <v>30</v>
      </c>
      <c r="AX832" s="14" t="s">
        <v>74</v>
      </c>
      <c r="AY832" s="202" t="s">
        <v>166</v>
      </c>
    </row>
    <row r="833" s="13" customFormat="1">
      <c r="A833" s="13"/>
      <c r="B833" s="193"/>
      <c r="C833" s="13"/>
      <c r="D833" s="194" t="s">
        <v>175</v>
      </c>
      <c r="E833" s="195" t="s">
        <v>1</v>
      </c>
      <c r="F833" s="196" t="s">
        <v>874</v>
      </c>
      <c r="G833" s="13"/>
      <c r="H833" s="195" t="s">
        <v>1</v>
      </c>
      <c r="I833" s="197"/>
      <c r="J833" s="13"/>
      <c r="K833" s="13"/>
      <c r="L833" s="193"/>
      <c r="M833" s="198"/>
      <c r="N833" s="199"/>
      <c r="O833" s="199"/>
      <c r="P833" s="199"/>
      <c r="Q833" s="199"/>
      <c r="R833" s="199"/>
      <c r="S833" s="199"/>
      <c r="T833" s="200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195" t="s">
        <v>175</v>
      </c>
      <c r="AU833" s="195" t="s">
        <v>82</v>
      </c>
      <c r="AV833" s="13" t="s">
        <v>80</v>
      </c>
      <c r="AW833" s="13" t="s">
        <v>30</v>
      </c>
      <c r="AX833" s="13" t="s">
        <v>74</v>
      </c>
      <c r="AY833" s="195" t="s">
        <v>166</v>
      </c>
    </row>
    <row r="834" s="14" customFormat="1">
      <c r="A834" s="14"/>
      <c r="B834" s="201"/>
      <c r="C834" s="14"/>
      <c r="D834" s="194" t="s">
        <v>175</v>
      </c>
      <c r="E834" s="202" t="s">
        <v>1</v>
      </c>
      <c r="F834" s="203" t="s">
        <v>875</v>
      </c>
      <c r="G834" s="14"/>
      <c r="H834" s="204">
        <v>52.200000000000003</v>
      </c>
      <c r="I834" s="205"/>
      <c r="J834" s="14"/>
      <c r="K834" s="14"/>
      <c r="L834" s="201"/>
      <c r="M834" s="206"/>
      <c r="N834" s="207"/>
      <c r="O834" s="207"/>
      <c r="P834" s="207"/>
      <c r="Q834" s="207"/>
      <c r="R834" s="207"/>
      <c r="S834" s="207"/>
      <c r="T834" s="208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02" t="s">
        <v>175</v>
      </c>
      <c r="AU834" s="202" t="s">
        <v>82</v>
      </c>
      <c r="AV834" s="14" t="s">
        <v>82</v>
      </c>
      <c r="AW834" s="14" t="s">
        <v>30</v>
      </c>
      <c r="AX834" s="14" t="s">
        <v>74</v>
      </c>
      <c r="AY834" s="202" t="s">
        <v>166</v>
      </c>
    </row>
    <row r="835" s="15" customFormat="1">
      <c r="A835" s="15"/>
      <c r="B835" s="209"/>
      <c r="C835" s="15"/>
      <c r="D835" s="194" t="s">
        <v>175</v>
      </c>
      <c r="E835" s="210" t="s">
        <v>1</v>
      </c>
      <c r="F835" s="211" t="s">
        <v>180</v>
      </c>
      <c r="G835" s="15"/>
      <c r="H835" s="212">
        <v>163.62400000000002</v>
      </c>
      <c r="I835" s="213"/>
      <c r="J835" s="15"/>
      <c r="K835" s="15"/>
      <c r="L835" s="209"/>
      <c r="M835" s="214"/>
      <c r="N835" s="215"/>
      <c r="O835" s="215"/>
      <c r="P835" s="215"/>
      <c r="Q835" s="215"/>
      <c r="R835" s="215"/>
      <c r="S835" s="215"/>
      <c r="T835" s="216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10" t="s">
        <v>175</v>
      </c>
      <c r="AU835" s="210" t="s">
        <v>82</v>
      </c>
      <c r="AV835" s="15" t="s">
        <v>173</v>
      </c>
      <c r="AW835" s="15" t="s">
        <v>30</v>
      </c>
      <c r="AX835" s="15" t="s">
        <v>80</v>
      </c>
      <c r="AY835" s="210" t="s">
        <v>166</v>
      </c>
    </row>
    <row r="836" s="2" customFormat="1" ht="49.05" customHeight="1">
      <c r="A836" s="38"/>
      <c r="B836" s="179"/>
      <c r="C836" s="217" t="s">
        <v>1240</v>
      </c>
      <c r="D836" s="217" t="s">
        <v>259</v>
      </c>
      <c r="E836" s="218" t="s">
        <v>1241</v>
      </c>
      <c r="F836" s="219" t="s">
        <v>1242</v>
      </c>
      <c r="G836" s="220" t="s">
        <v>171</v>
      </c>
      <c r="H836" s="221">
        <v>125.717</v>
      </c>
      <c r="I836" s="222"/>
      <c r="J836" s="223">
        <f>ROUND(I836*H836,2)</f>
        <v>0</v>
      </c>
      <c r="K836" s="219" t="s">
        <v>172</v>
      </c>
      <c r="L836" s="224"/>
      <c r="M836" s="225" t="s">
        <v>1</v>
      </c>
      <c r="N836" s="226" t="s">
        <v>39</v>
      </c>
      <c r="O836" s="77"/>
      <c r="P836" s="189">
        <f>O836*H836</f>
        <v>0</v>
      </c>
      <c r="Q836" s="189">
        <v>0.0047000000000000002</v>
      </c>
      <c r="R836" s="189">
        <f>Q836*H836</f>
        <v>0.59086990000000006</v>
      </c>
      <c r="S836" s="189">
        <v>0</v>
      </c>
      <c r="T836" s="190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191" t="s">
        <v>367</v>
      </c>
      <c r="AT836" s="191" t="s">
        <v>259</v>
      </c>
      <c r="AU836" s="191" t="s">
        <v>82</v>
      </c>
      <c r="AY836" s="19" t="s">
        <v>166</v>
      </c>
      <c r="BE836" s="192">
        <f>IF(N836="základní",J836,0)</f>
        <v>0</v>
      </c>
      <c r="BF836" s="192">
        <f>IF(N836="snížená",J836,0)</f>
        <v>0</v>
      </c>
      <c r="BG836" s="192">
        <f>IF(N836="zákl. přenesená",J836,0)</f>
        <v>0</v>
      </c>
      <c r="BH836" s="192">
        <f>IF(N836="sníž. přenesená",J836,0)</f>
        <v>0</v>
      </c>
      <c r="BI836" s="192">
        <f>IF(N836="nulová",J836,0)</f>
        <v>0</v>
      </c>
      <c r="BJ836" s="19" t="s">
        <v>80</v>
      </c>
      <c r="BK836" s="192">
        <f>ROUND(I836*H836,2)</f>
        <v>0</v>
      </c>
      <c r="BL836" s="19" t="s">
        <v>286</v>
      </c>
      <c r="BM836" s="191" t="s">
        <v>1243</v>
      </c>
    </row>
    <row r="837" s="14" customFormat="1">
      <c r="A837" s="14"/>
      <c r="B837" s="201"/>
      <c r="C837" s="14"/>
      <c r="D837" s="194" t="s">
        <v>175</v>
      </c>
      <c r="E837" s="202" t="s">
        <v>1</v>
      </c>
      <c r="F837" s="203" t="s">
        <v>1244</v>
      </c>
      <c r="G837" s="14"/>
      <c r="H837" s="204">
        <v>125.717</v>
      </c>
      <c r="I837" s="205"/>
      <c r="J837" s="14"/>
      <c r="K837" s="14"/>
      <c r="L837" s="201"/>
      <c r="M837" s="206"/>
      <c r="N837" s="207"/>
      <c r="O837" s="207"/>
      <c r="P837" s="207"/>
      <c r="Q837" s="207"/>
      <c r="R837" s="207"/>
      <c r="S837" s="207"/>
      <c r="T837" s="208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02" t="s">
        <v>175</v>
      </c>
      <c r="AU837" s="202" t="s">
        <v>82</v>
      </c>
      <c r="AV837" s="14" t="s">
        <v>82</v>
      </c>
      <c r="AW837" s="14" t="s">
        <v>30</v>
      </c>
      <c r="AX837" s="14" t="s">
        <v>80</v>
      </c>
      <c r="AY837" s="202" t="s">
        <v>166</v>
      </c>
    </row>
    <row r="838" s="2" customFormat="1" ht="44.25" customHeight="1">
      <c r="A838" s="38"/>
      <c r="B838" s="179"/>
      <c r="C838" s="217" t="s">
        <v>1245</v>
      </c>
      <c r="D838" s="217" t="s">
        <v>259</v>
      </c>
      <c r="E838" s="218" t="s">
        <v>1246</v>
      </c>
      <c r="F838" s="219" t="s">
        <v>1247</v>
      </c>
      <c r="G838" s="220" t="s">
        <v>171</v>
      </c>
      <c r="H838" s="221">
        <v>64.903999999999996</v>
      </c>
      <c r="I838" s="222"/>
      <c r="J838" s="223">
        <f>ROUND(I838*H838,2)</f>
        <v>0</v>
      </c>
      <c r="K838" s="219" t="s">
        <v>172</v>
      </c>
      <c r="L838" s="224"/>
      <c r="M838" s="225" t="s">
        <v>1</v>
      </c>
      <c r="N838" s="226" t="s">
        <v>39</v>
      </c>
      <c r="O838" s="77"/>
      <c r="P838" s="189">
        <f>O838*H838</f>
        <v>0</v>
      </c>
      <c r="Q838" s="189">
        <v>0.0055300000000000002</v>
      </c>
      <c r="R838" s="189">
        <f>Q838*H838</f>
        <v>0.35891911999999998</v>
      </c>
      <c r="S838" s="189">
        <v>0</v>
      </c>
      <c r="T838" s="190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191" t="s">
        <v>367</v>
      </c>
      <c r="AT838" s="191" t="s">
        <v>259</v>
      </c>
      <c r="AU838" s="191" t="s">
        <v>82</v>
      </c>
      <c r="AY838" s="19" t="s">
        <v>166</v>
      </c>
      <c r="BE838" s="192">
        <f>IF(N838="základní",J838,0)</f>
        <v>0</v>
      </c>
      <c r="BF838" s="192">
        <f>IF(N838="snížená",J838,0)</f>
        <v>0</v>
      </c>
      <c r="BG838" s="192">
        <f>IF(N838="zákl. přenesená",J838,0)</f>
        <v>0</v>
      </c>
      <c r="BH838" s="192">
        <f>IF(N838="sníž. přenesená",J838,0)</f>
        <v>0</v>
      </c>
      <c r="BI838" s="192">
        <f>IF(N838="nulová",J838,0)</f>
        <v>0</v>
      </c>
      <c r="BJ838" s="19" t="s">
        <v>80</v>
      </c>
      <c r="BK838" s="192">
        <f>ROUND(I838*H838,2)</f>
        <v>0</v>
      </c>
      <c r="BL838" s="19" t="s">
        <v>286</v>
      </c>
      <c r="BM838" s="191" t="s">
        <v>1248</v>
      </c>
    </row>
    <row r="839" s="13" customFormat="1">
      <c r="A839" s="13"/>
      <c r="B839" s="193"/>
      <c r="C839" s="13"/>
      <c r="D839" s="194" t="s">
        <v>175</v>
      </c>
      <c r="E839" s="195" t="s">
        <v>1</v>
      </c>
      <c r="F839" s="196" t="s">
        <v>872</v>
      </c>
      <c r="G839" s="13"/>
      <c r="H839" s="195" t="s">
        <v>1</v>
      </c>
      <c r="I839" s="197"/>
      <c r="J839" s="13"/>
      <c r="K839" s="13"/>
      <c r="L839" s="193"/>
      <c r="M839" s="198"/>
      <c r="N839" s="199"/>
      <c r="O839" s="199"/>
      <c r="P839" s="199"/>
      <c r="Q839" s="199"/>
      <c r="R839" s="199"/>
      <c r="S839" s="199"/>
      <c r="T839" s="200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195" t="s">
        <v>175</v>
      </c>
      <c r="AU839" s="195" t="s">
        <v>82</v>
      </c>
      <c r="AV839" s="13" t="s">
        <v>80</v>
      </c>
      <c r="AW839" s="13" t="s">
        <v>30</v>
      </c>
      <c r="AX839" s="13" t="s">
        <v>74</v>
      </c>
      <c r="AY839" s="195" t="s">
        <v>166</v>
      </c>
    </row>
    <row r="840" s="14" customFormat="1">
      <c r="A840" s="14"/>
      <c r="B840" s="201"/>
      <c r="C840" s="14"/>
      <c r="D840" s="194" t="s">
        <v>175</v>
      </c>
      <c r="E840" s="202" t="s">
        <v>1</v>
      </c>
      <c r="F840" s="203" t="s">
        <v>1234</v>
      </c>
      <c r="G840" s="14"/>
      <c r="H840" s="204">
        <v>64.903999999999996</v>
      </c>
      <c r="I840" s="205"/>
      <c r="J840" s="14"/>
      <c r="K840" s="14"/>
      <c r="L840" s="201"/>
      <c r="M840" s="206"/>
      <c r="N840" s="207"/>
      <c r="O840" s="207"/>
      <c r="P840" s="207"/>
      <c r="Q840" s="207"/>
      <c r="R840" s="207"/>
      <c r="S840" s="207"/>
      <c r="T840" s="208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02" t="s">
        <v>175</v>
      </c>
      <c r="AU840" s="202" t="s">
        <v>82</v>
      </c>
      <c r="AV840" s="14" t="s">
        <v>82</v>
      </c>
      <c r="AW840" s="14" t="s">
        <v>30</v>
      </c>
      <c r="AX840" s="14" t="s">
        <v>80</v>
      </c>
      <c r="AY840" s="202" t="s">
        <v>166</v>
      </c>
    </row>
    <row r="841" s="2" customFormat="1" ht="24.15" customHeight="1">
      <c r="A841" s="38"/>
      <c r="B841" s="179"/>
      <c r="C841" s="180" t="s">
        <v>1249</v>
      </c>
      <c r="D841" s="180" t="s">
        <v>168</v>
      </c>
      <c r="E841" s="181" t="s">
        <v>1250</v>
      </c>
      <c r="F841" s="182" t="s">
        <v>1251</v>
      </c>
      <c r="G841" s="183" t="s">
        <v>171</v>
      </c>
      <c r="H841" s="184">
        <v>52.200000000000003</v>
      </c>
      <c r="I841" s="185"/>
      <c r="J841" s="186">
        <f>ROUND(I841*H841,2)</f>
        <v>0</v>
      </c>
      <c r="K841" s="182" t="s">
        <v>172</v>
      </c>
      <c r="L841" s="39"/>
      <c r="M841" s="187" t="s">
        <v>1</v>
      </c>
      <c r="N841" s="188" t="s">
        <v>39</v>
      </c>
      <c r="O841" s="77"/>
      <c r="P841" s="189">
        <f>O841*H841</f>
        <v>0</v>
      </c>
      <c r="Q841" s="189">
        <v>0</v>
      </c>
      <c r="R841" s="189">
        <f>Q841*H841</f>
        <v>0</v>
      </c>
      <c r="S841" s="189">
        <v>0</v>
      </c>
      <c r="T841" s="190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191" t="s">
        <v>286</v>
      </c>
      <c r="AT841" s="191" t="s">
        <v>168</v>
      </c>
      <c r="AU841" s="191" t="s">
        <v>82</v>
      </c>
      <c r="AY841" s="19" t="s">
        <v>166</v>
      </c>
      <c r="BE841" s="192">
        <f>IF(N841="základní",J841,0)</f>
        <v>0</v>
      </c>
      <c r="BF841" s="192">
        <f>IF(N841="snížená",J841,0)</f>
        <v>0</v>
      </c>
      <c r="BG841" s="192">
        <f>IF(N841="zákl. přenesená",J841,0)</f>
        <v>0</v>
      </c>
      <c r="BH841" s="192">
        <f>IF(N841="sníž. přenesená",J841,0)</f>
        <v>0</v>
      </c>
      <c r="BI841" s="192">
        <f>IF(N841="nulová",J841,0)</f>
        <v>0</v>
      </c>
      <c r="BJ841" s="19" t="s">
        <v>80</v>
      </c>
      <c r="BK841" s="192">
        <f>ROUND(I841*H841,2)</f>
        <v>0</v>
      </c>
      <c r="BL841" s="19" t="s">
        <v>286</v>
      </c>
      <c r="BM841" s="191" t="s">
        <v>1252</v>
      </c>
    </row>
    <row r="842" s="13" customFormat="1">
      <c r="A842" s="13"/>
      <c r="B842" s="193"/>
      <c r="C842" s="13"/>
      <c r="D842" s="194" t="s">
        <v>175</v>
      </c>
      <c r="E842" s="195" t="s">
        <v>1</v>
      </c>
      <c r="F842" s="196" t="s">
        <v>874</v>
      </c>
      <c r="G842" s="13"/>
      <c r="H842" s="195" t="s">
        <v>1</v>
      </c>
      <c r="I842" s="197"/>
      <c r="J842" s="13"/>
      <c r="K842" s="13"/>
      <c r="L842" s="193"/>
      <c r="M842" s="198"/>
      <c r="N842" s="199"/>
      <c r="O842" s="199"/>
      <c r="P842" s="199"/>
      <c r="Q842" s="199"/>
      <c r="R842" s="199"/>
      <c r="S842" s="199"/>
      <c r="T842" s="200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195" t="s">
        <v>175</v>
      </c>
      <c r="AU842" s="195" t="s">
        <v>82</v>
      </c>
      <c r="AV842" s="13" t="s">
        <v>80</v>
      </c>
      <c r="AW842" s="13" t="s">
        <v>30</v>
      </c>
      <c r="AX842" s="13" t="s">
        <v>74</v>
      </c>
      <c r="AY842" s="195" t="s">
        <v>166</v>
      </c>
    </row>
    <row r="843" s="14" customFormat="1">
      <c r="A843" s="14"/>
      <c r="B843" s="201"/>
      <c r="C843" s="14"/>
      <c r="D843" s="194" t="s">
        <v>175</v>
      </c>
      <c r="E843" s="202" t="s">
        <v>1</v>
      </c>
      <c r="F843" s="203" t="s">
        <v>875</v>
      </c>
      <c r="G843" s="14"/>
      <c r="H843" s="204">
        <v>52.200000000000003</v>
      </c>
      <c r="I843" s="205"/>
      <c r="J843" s="14"/>
      <c r="K843" s="14"/>
      <c r="L843" s="201"/>
      <c r="M843" s="206"/>
      <c r="N843" s="207"/>
      <c r="O843" s="207"/>
      <c r="P843" s="207"/>
      <c r="Q843" s="207"/>
      <c r="R843" s="207"/>
      <c r="S843" s="207"/>
      <c r="T843" s="208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02" t="s">
        <v>175</v>
      </c>
      <c r="AU843" s="202" t="s">
        <v>82</v>
      </c>
      <c r="AV843" s="14" t="s">
        <v>82</v>
      </c>
      <c r="AW843" s="14" t="s">
        <v>30</v>
      </c>
      <c r="AX843" s="14" t="s">
        <v>80</v>
      </c>
      <c r="AY843" s="202" t="s">
        <v>166</v>
      </c>
    </row>
    <row r="844" s="2" customFormat="1" ht="24.15" customHeight="1">
      <c r="A844" s="38"/>
      <c r="B844" s="179"/>
      <c r="C844" s="217" t="s">
        <v>1253</v>
      </c>
      <c r="D844" s="217" t="s">
        <v>259</v>
      </c>
      <c r="E844" s="218" t="s">
        <v>1254</v>
      </c>
      <c r="F844" s="219" t="s">
        <v>1255</v>
      </c>
      <c r="G844" s="220" t="s">
        <v>171</v>
      </c>
      <c r="H844" s="221">
        <v>70.239000000000004</v>
      </c>
      <c r="I844" s="222"/>
      <c r="J844" s="223">
        <f>ROUND(I844*H844,2)</f>
        <v>0</v>
      </c>
      <c r="K844" s="219" t="s">
        <v>172</v>
      </c>
      <c r="L844" s="224"/>
      <c r="M844" s="225" t="s">
        <v>1</v>
      </c>
      <c r="N844" s="226" t="s">
        <v>39</v>
      </c>
      <c r="O844" s="77"/>
      <c r="P844" s="189">
        <f>O844*H844</f>
        <v>0</v>
      </c>
      <c r="Q844" s="189">
        <v>0.00029999999999999997</v>
      </c>
      <c r="R844" s="189">
        <f>Q844*H844</f>
        <v>0.021071699999999999</v>
      </c>
      <c r="S844" s="189">
        <v>0</v>
      </c>
      <c r="T844" s="190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191" t="s">
        <v>367</v>
      </c>
      <c r="AT844" s="191" t="s">
        <v>259</v>
      </c>
      <c r="AU844" s="191" t="s">
        <v>82</v>
      </c>
      <c r="AY844" s="19" t="s">
        <v>166</v>
      </c>
      <c r="BE844" s="192">
        <f>IF(N844="základní",J844,0)</f>
        <v>0</v>
      </c>
      <c r="BF844" s="192">
        <f>IF(N844="snížená",J844,0)</f>
        <v>0</v>
      </c>
      <c r="BG844" s="192">
        <f>IF(N844="zákl. přenesená",J844,0)</f>
        <v>0</v>
      </c>
      <c r="BH844" s="192">
        <f>IF(N844="sníž. přenesená",J844,0)</f>
        <v>0</v>
      </c>
      <c r="BI844" s="192">
        <f>IF(N844="nulová",J844,0)</f>
        <v>0</v>
      </c>
      <c r="BJ844" s="19" t="s">
        <v>80</v>
      </c>
      <c r="BK844" s="192">
        <f>ROUND(I844*H844,2)</f>
        <v>0</v>
      </c>
      <c r="BL844" s="19" t="s">
        <v>286</v>
      </c>
      <c r="BM844" s="191" t="s">
        <v>1256</v>
      </c>
    </row>
    <row r="845" s="14" customFormat="1">
      <c r="A845" s="14"/>
      <c r="B845" s="201"/>
      <c r="C845" s="14"/>
      <c r="D845" s="194" t="s">
        <v>175</v>
      </c>
      <c r="E845" s="202" t="s">
        <v>1</v>
      </c>
      <c r="F845" s="203" t="s">
        <v>1257</v>
      </c>
      <c r="G845" s="14"/>
      <c r="H845" s="204">
        <v>60.813000000000002</v>
      </c>
      <c r="I845" s="205"/>
      <c r="J845" s="14"/>
      <c r="K845" s="14"/>
      <c r="L845" s="201"/>
      <c r="M845" s="206"/>
      <c r="N845" s="207"/>
      <c r="O845" s="207"/>
      <c r="P845" s="207"/>
      <c r="Q845" s="207"/>
      <c r="R845" s="207"/>
      <c r="S845" s="207"/>
      <c r="T845" s="208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02" t="s">
        <v>175</v>
      </c>
      <c r="AU845" s="202" t="s">
        <v>82</v>
      </c>
      <c r="AV845" s="14" t="s">
        <v>82</v>
      </c>
      <c r="AW845" s="14" t="s">
        <v>30</v>
      </c>
      <c r="AX845" s="14" t="s">
        <v>80</v>
      </c>
      <c r="AY845" s="202" t="s">
        <v>166</v>
      </c>
    </row>
    <row r="846" s="14" customFormat="1">
      <c r="A846" s="14"/>
      <c r="B846" s="201"/>
      <c r="C846" s="14"/>
      <c r="D846" s="194" t="s">
        <v>175</v>
      </c>
      <c r="E846" s="14"/>
      <c r="F846" s="203" t="s">
        <v>1258</v>
      </c>
      <c r="G846" s="14"/>
      <c r="H846" s="204">
        <v>70.239000000000004</v>
      </c>
      <c r="I846" s="205"/>
      <c r="J846" s="14"/>
      <c r="K846" s="14"/>
      <c r="L846" s="201"/>
      <c r="M846" s="206"/>
      <c r="N846" s="207"/>
      <c r="O846" s="207"/>
      <c r="P846" s="207"/>
      <c r="Q846" s="207"/>
      <c r="R846" s="207"/>
      <c r="S846" s="207"/>
      <c r="T846" s="208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02" t="s">
        <v>175</v>
      </c>
      <c r="AU846" s="202" t="s">
        <v>82</v>
      </c>
      <c r="AV846" s="14" t="s">
        <v>82</v>
      </c>
      <c r="AW846" s="14" t="s">
        <v>3</v>
      </c>
      <c r="AX846" s="14" t="s">
        <v>80</v>
      </c>
      <c r="AY846" s="202" t="s">
        <v>166</v>
      </c>
    </row>
    <row r="847" s="2" customFormat="1" ht="33" customHeight="1">
      <c r="A847" s="38"/>
      <c r="B847" s="179"/>
      <c r="C847" s="180" t="s">
        <v>1259</v>
      </c>
      <c r="D847" s="180" t="s">
        <v>168</v>
      </c>
      <c r="E847" s="181" t="s">
        <v>1260</v>
      </c>
      <c r="F847" s="182" t="s">
        <v>1261</v>
      </c>
      <c r="G847" s="183" t="s">
        <v>171</v>
      </c>
      <c r="H847" s="184">
        <v>52.200000000000003</v>
      </c>
      <c r="I847" s="185"/>
      <c r="J847" s="186">
        <f>ROUND(I847*H847,2)</f>
        <v>0</v>
      </c>
      <c r="K847" s="182" t="s">
        <v>172</v>
      </c>
      <c r="L847" s="39"/>
      <c r="M847" s="187" t="s">
        <v>1</v>
      </c>
      <c r="N847" s="188" t="s">
        <v>39</v>
      </c>
      <c r="O847" s="77"/>
      <c r="P847" s="189">
        <f>O847*H847</f>
        <v>0</v>
      </c>
      <c r="Q847" s="189">
        <v>0</v>
      </c>
      <c r="R847" s="189">
        <f>Q847*H847</f>
        <v>0</v>
      </c>
      <c r="S847" s="189">
        <v>0</v>
      </c>
      <c r="T847" s="190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191" t="s">
        <v>286</v>
      </c>
      <c r="AT847" s="191" t="s">
        <v>168</v>
      </c>
      <c r="AU847" s="191" t="s">
        <v>82</v>
      </c>
      <c r="AY847" s="19" t="s">
        <v>166</v>
      </c>
      <c r="BE847" s="192">
        <f>IF(N847="základní",J847,0)</f>
        <v>0</v>
      </c>
      <c r="BF847" s="192">
        <f>IF(N847="snížená",J847,0)</f>
        <v>0</v>
      </c>
      <c r="BG847" s="192">
        <f>IF(N847="zákl. přenesená",J847,0)</f>
        <v>0</v>
      </c>
      <c r="BH847" s="192">
        <f>IF(N847="sníž. přenesená",J847,0)</f>
        <v>0</v>
      </c>
      <c r="BI847" s="192">
        <f>IF(N847="nulová",J847,0)</f>
        <v>0</v>
      </c>
      <c r="BJ847" s="19" t="s">
        <v>80</v>
      </c>
      <c r="BK847" s="192">
        <f>ROUND(I847*H847,2)</f>
        <v>0</v>
      </c>
      <c r="BL847" s="19" t="s">
        <v>286</v>
      </c>
      <c r="BM847" s="191" t="s">
        <v>1262</v>
      </c>
    </row>
    <row r="848" s="13" customFormat="1">
      <c r="A848" s="13"/>
      <c r="B848" s="193"/>
      <c r="C848" s="13"/>
      <c r="D848" s="194" t="s">
        <v>175</v>
      </c>
      <c r="E848" s="195" t="s">
        <v>1</v>
      </c>
      <c r="F848" s="196" t="s">
        <v>874</v>
      </c>
      <c r="G848" s="13"/>
      <c r="H848" s="195" t="s">
        <v>1</v>
      </c>
      <c r="I848" s="197"/>
      <c r="J848" s="13"/>
      <c r="K848" s="13"/>
      <c r="L848" s="193"/>
      <c r="M848" s="198"/>
      <c r="N848" s="199"/>
      <c r="O848" s="199"/>
      <c r="P848" s="199"/>
      <c r="Q848" s="199"/>
      <c r="R848" s="199"/>
      <c r="S848" s="199"/>
      <c r="T848" s="200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195" t="s">
        <v>175</v>
      </c>
      <c r="AU848" s="195" t="s">
        <v>82</v>
      </c>
      <c r="AV848" s="13" t="s">
        <v>80</v>
      </c>
      <c r="AW848" s="13" t="s">
        <v>30</v>
      </c>
      <c r="AX848" s="13" t="s">
        <v>74</v>
      </c>
      <c r="AY848" s="195" t="s">
        <v>166</v>
      </c>
    </row>
    <row r="849" s="14" customFormat="1">
      <c r="A849" s="14"/>
      <c r="B849" s="201"/>
      <c r="C849" s="14"/>
      <c r="D849" s="194" t="s">
        <v>175</v>
      </c>
      <c r="E849" s="202" t="s">
        <v>1</v>
      </c>
      <c r="F849" s="203" t="s">
        <v>875</v>
      </c>
      <c r="G849" s="14"/>
      <c r="H849" s="204">
        <v>52.200000000000003</v>
      </c>
      <c r="I849" s="205"/>
      <c r="J849" s="14"/>
      <c r="K849" s="14"/>
      <c r="L849" s="201"/>
      <c r="M849" s="206"/>
      <c r="N849" s="207"/>
      <c r="O849" s="207"/>
      <c r="P849" s="207"/>
      <c r="Q849" s="207"/>
      <c r="R849" s="207"/>
      <c r="S849" s="207"/>
      <c r="T849" s="208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02" t="s">
        <v>175</v>
      </c>
      <c r="AU849" s="202" t="s">
        <v>82</v>
      </c>
      <c r="AV849" s="14" t="s">
        <v>82</v>
      </c>
      <c r="AW849" s="14" t="s">
        <v>30</v>
      </c>
      <c r="AX849" s="14" t="s">
        <v>80</v>
      </c>
      <c r="AY849" s="202" t="s">
        <v>166</v>
      </c>
    </row>
    <row r="850" s="2" customFormat="1" ht="24.15" customHeight="1">
      <c r="A850" s="38"/>
      <c r="B850" s="179"/>
      <c r="C850" s="217" t="s">
        <v>1263</v>
      </c>
      <c r="D850" s="217" t="s">
        <v>259</v>
      </c>
      <c r="E850" s="218" t="s">
        <v>1264</v>
      </c>
      <c r="F850" s="219" t="s">
        <v>1265</v>
      </c>
      <c r="G850" s="220" t="s">
        <v>171</v>
      </c>
      <c r="H850" s="221">
        <v>54.810000000000002</v>
      </c>
      <c r="I850" s="222"/>
      <c r="J850" s="223">
        <f>ROUND(I850*H850,2)</f>
        <v>0</v>
      </c>
      <c r="K850" s="219" t="s">
        <v>172</v>
      </c>
      <c r="L850" s="224"/>
      <c r="M850" s="225" t="s">
        <v>1</v>
      </c>
      <c r="N850" s="226" t="s">
        <v>39</v>
      </c>
      <c r="O850" s="77"/>
      <c r="P850" s="189">
        <f>O850*H850</f>
        <v>0</v>
      </c>
      <c r="Q850" s="189">
        <v>0.0040000000000000001</v>
      </c>
      <c r="R850" s="189">
        <f>Q850*H850</f>
        <v>0.21924000000000002</v>
      </c>
      <c r="S850" s="189">
        <v>0</v>
      </c>
      <c r="T850" s="190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191" t="s">
        <v>367</v>
      </c>
      <c r="AT850" s="191" t="s">
        <v>259</v>
      </c>
      <c r="AU850" s="191" t="s">
        <v>82</v>
      </c>
      <c r="AY850" s="19" t="s">
        <v>166</v>
      </c>
      <c r="BE850" s="192">
        <f>IF(N850="základní",J850,0)</f>
        <v>0</v>
      </c>
      <c r="BF850" s="192">
        <f>IF(N850="snížená",J850,0)</f>
        <v>0</v>
      </c>
      <c r="BG850" s="192">
        <f>IF(N850="zákl. přenesená",J850,0)</f>
        <v>0</v>
      </c>
      <c r="BH850" s="192">
        <f>IF(N850="sníž. přenesená",J850,0)</f>
        <v>0</v>
      </c>
      <c r="BI850" s="192">
        <f>IF(N850="nulová",J850,0)</f>
        <v>0</v>
      </c>
      <c r="BJ850" s="19" t="s">
        <v>80</v>
      </c>
      <c r="BK850" s="192">
        <f>ROUND(I850*H850,2)</f>
        <v>0</v>
      </c>
      <c r="BL850" s="19" t="s">
        <v>286</v>
      </c>
      <c r="BM850" s="191" t="s">
        <v>1266</v>
      </c>
    </row>
    <row r="851" s="13" customFormat="1">
      <c r="A851" s="13"/>
      <c r="B851" s="193"/>
      <c r="C851" s="13"/>
      <c r="D851" s="194" t="s">
        <v>175</v>
      </c>
      <c r="E851" s="195" t="s">
        <v>1</v>
      </c>
      <c r="F851" s="196" t="s">
        <v>874</v>
      </c>
      <c r="G851" s="13"/>
      <c r="H851" s="195" t="s">
        <v>1</v>
      </c>
      <c r="I851" s="197"/>
      <c r="J851" s="13"/>
      <c r="K851" s="13"/>
      <c r="L851" s="193"/>
      <c r="M851" s="198"/>
      <c r="N851" s="199"/>
      <c r="O851" s="199"/>
      <c r="P851" s="199"/>
      <c r="Q851" s="199"/>
      <c r="R851" s="199"/>
      <c r="S851" s="199"/>
      <c r="T851" s="200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195" t="s">
        <v>175</v>
      </c>
      <c r="AU851" s="195" t="s">
        <v>82</v>
      </c>
      <c r="AV851" s="13" t="s">
        <v>80</v>
      </c>
      <c r="AW851" s="13" t="s">
        <v>30</v>
      </c>
      <c r="AX851" s="13" t="s">
        <v>74</v>
      </c>
      <c r="AY851" s="195" t="s">
        <v>166</v>
      </c>
    </row>
    <row r="852" s="14" customFormat="1">
      <c r="A852" s="14"/>
      <c r="B852" s="201"/>
      <c r="C852" s="14"/>
      <c r="D852" s="194" t="s">
        <v>175</v>
      </c>
      <c r="E852" s="202" t="s">
        <v>1</v>
      </c>
      <c r="F852" s="203" t="s">
        <v>1267</v>
      </c>
      <c r="G852" s="14"/>
      <c r="H852" s="204">
        <v>54.810000000000002</v>
      </c>
      <c r="I852" s="205"/>
      <c r="J852" s="14"/>
      <c r="K852" s="14"/>
      <c r="L852" s="201"/>
      <c r="M852" s="206"/>
      <c r="N852" s="207"/>
      <c r="O852" s="207"/>
      <c r="P852" s="207"/>
      <c r="Q852" s="207"/>
      <c r="R852" s="207"/>
      <c r="S852" s="207"/>
      <c r="T852" s="208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02" t="s">
        <v>175</v>
      </c>
      <c r="AU852" s="202" t="s">
        <v>82</v>
      </c>
      <c r="AV852" s="14" t="s">
        <v>82</v>
      </c>
      <c r="AW852" s="14" t="s">
        <v>30</v>
      </c>
      <c r="AX852" s="14" t="s">
        <v>80</v>
      </c>
      <c r="AY852" s="202" t="s">
        <v>166</v>
      </c>
    </row>
    <row r="853" s="2" customFormat="1" ht="24.15" customHeight="1">
      <c r="A853" s="38"/>
      <c r="B853" s="179"/>
      <c r="C853" s="180" t="s">
        <v>1268</v>
      </c>
      <c r="D853" s="180" t="s">
        <v>168</v>
      </c>
      <c r="E853" s="181" t="s">
        <v>1269</v>
      </c>
      <c r="F853" s="182" t="s">
        <v>1270</v>
      </c>
      <c r="G853" s="183" t="s">
        <v>171</v>
      </c>
      <c r="H853" s="184">
        <v>52.200000000000003</v>
      </c>
      <c r="I853" s="185"/>
      <c r="J853" s="186">
        <f>ROUND(I853*H853,2)</f>
        <v>0</v>
      </c>
      <c r="K853" s="182" t="s">
        <v>172</v>
      </c>
      <c r="L853" s="39"/>
      <c r="M853" s="187" t="s">
        <v>1</v>
      </c>
      <c r="N853" s="188" t="s">
        <v>39</v>
      </c>
      <c r="O853" s="77"/>
      <c r="P853" s="189">
        <f>O853*H853</f>
        <v>0</v>
      </c>
      <c r="Q853" s="189">
        <v>0</v>
      </c>
      <c r="R853" s="189">
        <f>Q853*H853</f>
        <v>0</v>
      </c>
      <c r="S853" s="189">
        <v>0</v>
      </c>
      <c r="T853" s="190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191" t="s">
        <v>286</v>
      </c>
      <c r="AT853" s="191" t="s">
        <v>168</v>
      </c>
      <c r="AU853" s="191" t="s">
        <v>82</v>
      </c>
      <c r="AY853" s="19" t="s">
        <v>166</v>
      </c>
      <c r="BE853" s="192">
        <f>IF(N853="základní",J853,0)</f>
        <v>0</v>
      </c>
      <c r="BF853" s="192">
        <f>IF(N853="snížená",J853,0)</f>
        <v>0</v>
      </c>
      <c r="BG853" s="192">
        <f>IF(N853="zákl. přenesená",J853,0)</f>
        <v>0</v>
      </c>
      <c r="BH853" s="192">
        <f>IF(N853="sníž. přenesená",J853,0)</f>
        <v>0</v>
      </c>
      <c r="BI853" s="192">
        <f>IF(N853="nulová",J853,0)</f>
        <v>0</v>
      </c>
      <c r="BJ853" s="19" t="s">
        <v>80</v>
      </c>
      <c r="BK853" s="192">
        <f>ROUND(I853*H853,2)</f>
        <v>0</v>
      </c>
      <c r="BL853" s="19" t="s">
        <v>286</v>
      </c>
      <c r="BM853" s="191" t="s">
        <v>1271</v>
      </c>
    </row>
    <row r="854" s="13" customFormat="1">
      <c r="A854" s="13"/>
      <c r="B854" s="193"/>
      <c r="C854" s="13"/>
      <c r="D854" s="194" t="s">
        <v>175</v>
      </c>
      <c r="E854" s="195" t="s">
        <v>1</v>
      </c>
      <c r="F854" s="196" t="s">
        <v>874</v>
      </c>
      <c r="G854" s="13"/>
      <c r="H854" s="195" t="s">
        <v>1</v>
      </c>
      <c r="I854" s="197"/>
      <c r="J854" s="13"/>
      <c r="K854" s="13"/>
      <c r="L854" s="193"/>
      <c r="M854" s="198"/>
      <c r="N854" s="199"/>
      <c r="O854" s="199"/>
      <c r="P854" s="199"/>
      <c r="Q854" s="199"/>
      <c r="R854" s="199"/>
      <c r="S854" s="199"/>
      <c r="T854" s="200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195" t="s">
        <v>175</v>
      </c>
      <c r="AU854" s="195" t="s">
        <v>82</v>
      </c>
      <c r="AV854" s="13" t="s">
        <v>80</v>
      </c>
      <c r="AW854" s="13" t="s">
        <v>30</v>
      </c>
      <c r="AX854" s="13" t="s">
        <v>74</v>
      </c>
      <c r="AY854" s="195" t="s">
        <v>166</v>
      </c>
    </row>
    <row r="855" s="14" customFormat="1">
      <c r="A855" s="14"/>
      <c r="B855" s="201"/>
      <c r="C855" s="14"/>
      <c r="D855" s="194" t="s">
        <v>175</v>
      </c>
      <c r="E855" s="202" t="s">
        <v>1</v>
      </c>
      <c r="F855" s="203" t="s">
        <v>875</v>
      </c>
      <c r="G855" s="14"/>
      <c r="H855" s="204">
        <v>52.200000000000003</v>
      </c>
      <c r="I855" s="205"/>
      <c r="J855" s="14"/>
      <c r="K855" s="14"/>
      <c r="L855" s="201"/>
      <c r="M855" s="206"/>
      <c r="N855" s="207"/>
      <c r="O855" s="207"/>
      <c r="P855" s="207"/>
      <c r="Q855" s="207"/>
      <c r="R855" s="207"/>
      <c r="S855" s="207"/>
      <c r="T855" s="208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02" t="s">
        <v>175</v>
      </c>
      <c r="AU855" s="202" t="s">
        <v>82</v>
      </c>
      <c r="AV855" s="14" t="s">
        <v>82</v>
      </c>
      <c r="AW855" s="14" t="s">
        <v>30</v>
      </c>
      <c r="AX855" s="14" t="s">
        <v>80</v>
      </c>
      <c r="AY855" s="202" t="s">
        <v>166</v>
      </c>
    </row>
    <row r="856" s="2" customFormat="1" ht="24.15" customHeight="1">
      <c r="A856" s="38"/>
      <c r="B856" s="179"/>
      <c r="C856" s="217" t="s">
        <v>1272</v>
      </c>
      <c r="D856" s="217" t="s">
        <v>259</v>
      </c>
      <c r="E856" s="218" t="s">
        <v>1273</v>
      </c>
      <c r="F856" s="219" t="s">
        <v>1274</v>
      </c>
      <c r="G856" s="220" t="s">
        <v>189</v>
      </c>
      <c r="H856" s="221">
        <v>1.7230000000000001</v>
      </c>
      <c r="I856" s="222"/>
      <c r="J856" s="223">
        <f>ROUND(I856*H856,2)</f>
        <v>0</v>
      </c>
      <c r="K856" s="219" t="s">
        <v>172</v>
      </c>
      <c r="L856" s="224"/>
      <c r="M856" s="225" t="s">
        <v>1</v>
      </c>
      <c r="N856" s="226" t="s">
        <v>39</v>
      </c>
      <c r="O856" s="77"/>
      <c r="P856" s="189">
        <f>O856*H856</f>
        <v>0</v>
      </c>
      <c r="Q856" s="189">
        <v>0.75</v>
      </c>
      <c r="R856" s="189">
        <f>Q856*H856</f>
        <v>1.2922500000000001</v>
      </c>
      <c r="S856" s="189">
        <v>0</v>
      </c>
      <c r="T856" s="190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191" t="s">
        <v>367</v>
      </c>
      <c r="AT856" s="191" t="s">
        <v>259</v>
      </c>
      <c r="AU856" s="191" t="s">
        <v>82</v>
      </c>
      <c r="AY856" s="19" t="s">
        <v>166</v>
      </c>
      <c r="BE856" s="192">
        <f>IF(N856="základní",J856,0)</f>
        <v>0</v>
      </c>
      <c r="BF856" s="192">
        <f>IF(N856="snížená",J856,0)</f>
        <v>0</v>
      </c>
      <c r="BG856" s="192">
        <f>IF(N856="zákl. přenesená",J856,0)</f>
        <v>0</v>
      </c>
      <c r="BH856" s="192">
        <f>IF(N856="sníž. přenesená",J856,0)</f>
        <v>0</v>
      </c>
      <c r="BI856" s="192">
        <f>IF(N856="nulová",J856,0)</f>
        <v>0</v>
      </c>
      <c r="BJ856" s="19" t="s">
        <v>80</v>
      </c>
      <c r="BK856" s="192">
        <f>ROUND(I856*H856,2)</f>
        <v>0</v>
      </c>
      <c r="BL856" s="19" t="s">
        <v>286</v>
      </c>
      <c r="BM856" s="191" t="s">
        <v>1275</v>
      </c>
    </row>
    <row r="857" s="13" customFormat="1">
      <c r="A857" s="13"/>
      <c r="B857" s="193"/>
      <c r="C857" s="13"/>
      <c r="D857" s="194" t="s">
        <v>175</v>
      </c>
      <c r="E857" s="195" t="s">
        <v>1</v>
      </c>
      <c r="F857" s="196" t="s">
        <v>874</v>
      </c>
      <c r="G857" s="13"/>
      <c r="H857" s="195" t="s">
        <v>1</v>
      </c>
      <c r="I857" s="197"/>
      <c r="J857" s="13"/>
      <c r="K857" s="13"/>
      <c r="L857" s="193"/>
      <c r="M857" s="198"/>
      <c r="N857" s="199"/>
      <c r="O857" s="199"/>
      <c r="P857" s="199"/>
      <c r="Q857" s="199"/>
      <c r="R857" s="199"/>
      <c r="S857" s="199"/>
      <c r="T857" s="20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195" t="s">
        <v>175</v>
      </c>
      <c r="AU857" s="195" t="s">
        <v>82</v>
      </c>
      <c r="AV857" s="13" t="s">
        <v>80</v>
      </c>
      <c r="AW857" s="13" t="s">
        <v>30</v>
      </c>
      <c r="AX857" s="13" t="s">
        <v>74</v>
      </c>
      <c r="AY857" s="195" t="s">
        <v>166</v>
      </c>
    </row>
    <row r="858" s="14" customFormat="1">
      <c r="A858" s="14"/>
      <c r="B858" s="201"/>
      <c r="C858" s="14"/>
      <c r="D858" s="194" t="s">
        <v>175</v>
      </c>
      <c r="E858" s="202" t="s">
        <v>1</v>
      </c>
      <c r="F858" s="203" t="s">
        <v>1276</v>
      </c>
      <c r="G858" s="14"/>
      <c r="H858" s="204">
        <v>1.7230000000000001</v>
      </c>
      <c r="I858" s="205"/>
      <c r="J858" s="14"/>
      <c r="K858" s="14"/>
      <c r="L858" s="201"/>
      <c r="M858" s="206"/>
      <c r="N858" s="207"/>
      <c r="O858" s="207"/>
      <c r="P858" s="207"/>
      <c r="Q858" s="207"/>
      <c r="R858" s="207"/>
      <c r="S858" s="207"/>
      <c r="T858" s="208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02" t="s">
        <v>175</v>
      </c>
      <c r="AU858" s="202" t="s">
        <v>82</v>
      </c>
      <c r="AV858" s="14" t="s">
        <v>82</v>
      </c>
      <c r="AW858" s="14" t="s">
        <v>30</v>
      </c>
      <c r="AX858" s="14" t="s">
        <v>80</v>
      </c>
      <c r="AY858" s="202" t="s">
        <v>166</v>
      </c>
    </row>
    <row r="859" s="2" customFormat="1" ht="24.15" customHeight="1">
      <c r="A859" s="38"/>
      <c r="B859" s="179"/>
      <c r="C859" s="180" t="s">
        <v>1277</v>
      </c>
      <c r="D859" s="180" t="s">
        <v>168</v>
      </c>
      <c r="E859" s="181" t="s">
        <v>1278</v>
      </c>
      <c r="F859" s="182" t="s">
        <v>1279</v>
      </c>
      <c r="G859" s="183" t="s">
        <v>171</v>
      </c>
      <c r="H859" s="184">
        <v>52.200000000000003</v>
      </c>
      <c r="I859" s="185"/>
      <c r="J859" s="186">
        <f>ROUND(I859*H859,2)</f>
        <v>0</v>
      </c>
      <c r="K859" s="182" t="s">
        <v>172</v>
      </c>
      <c r="L859" s="39"/>
      <c r="M859" s="187" t="s">
        <v>1</v>
      </c>
      <c r="N859" s="188" t="s">
        <v>39</v>
      </c>
      <c r="O859" s="77"/>
      <c r="P859" s="189">
        <f>O859*H859</f>
        <v>0</v>
      </c>
      <c r="Q859" s="189">
        <v>0</v>
      </c>
      <c r="R859" s="189">
        <f>Q859*H859</f>
        <v>0</v>
      </c>
      <c r="S859" s="189">
        <v>0</v>
      </c>
      <c r="T859" s="190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191" t="s">
        <v>286</v>
      </c>
      <c r="AT859" s="191" t="s">
        <v>168</v>
      </c>
      <c r="AU859" s="191" t="s">
        <v>82</v>
      </c>
      <c r="AY859" s="19" t="s">
        <v>166</v>
      </c>
      <c r="BE859" s="192">
        <f>IF(N859="základní",J859,0)</f>
        <v>0</v>
      </c>
      <c r="BF859" s="192">
        <f>IF(N859="snížená",J859,0)</f>
        <v>0</v>
      </c>
      <c r="BG859" s="192">
        <f>IF(N859="zákl. přenesená",J859,0)</f>
        <v>0</v>
      </c>
      <c r="BH859" s="192">
        <f>IF(N859="sníž. přenesená",J859,0)</f>
        <v>0</v>
      </c>
      <c r="BI859" s="192">
        <f>IF(N859="nulová",J859,0)</f>
        <v>0</v>
      </c>
      <c r="BJ859" s="19" t="s">
        <v>80</v>
      </c>
      <c r="BK859" s="192">
        <f>ROUND(I859*H859,2)</f>
        <v>0</v>
      </c>
      <c r="BL859" s="19" t="s">
        <v>286</v>
      </c>
      <c r="BM859" s="191" t="s">
        <v>1280</v>
      </c>
    </row>
    <row r="860" s="13" customFormat="1">
      <c r="A860" s="13"/>
      <c r="B860" s="193"/>
      <c r="C860" s="13"/>
      <c r="D860" s="194" t="s">
        <v>175</v>
      </c>
      <c r="E860" s="195" t="s">
        <v>1</v>
      </c>
      <c r="F860" s="196" t="s">
        <v>874</v>
      </c>
      <c r="G860" s="13"/>
      <c r="H860" s="195" t="s">
        <v>1</v>
      </c>
      <c r="I860" s="197"/>
      <c r="J860" s="13"/>
      <c r="K860" s="13"/>
      <c r="L860" s="193"/>
      <c r="M860" s="198"/>
      <c r="N860" s="199"/>
      <c r="O860" s="199"/>
      <c r="P860" s="199"/>
      <c r="Q860" s="199"/>
      <c r="R860" s="199"/>
      <c r="S860" s="199"/>
      <c r="T860" s="200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195" t="s">
        <v>175</v>
      </c>
      <c r="AU860" s="195" t="s">
        <v>82</v>
      </c>
      <c r="AV860" s="13" t="s">
        <v>80</v>
      </c>
      <c r="AW860" s="13" t="s">
        <v>30</v>
      </c>
      <c r="AX860" s="13" t="s">
        <v>74</v>
      </c>
      <c r="AY860" s="195" t="s">
        <v>166</v>
      </c>
    </row>
    <row r="861" s="14" customFormat="1">
      <c r="A861" s="14"/>
      <c r="B861" s="201"/>
      <c r="C861" s="14"/>
      <c r="D861" s="194" t="s">
        <v>175</v>
      </c>
      <c r="E861" s="202" t="s">
        <v>1</v>
      </c>
      <c r="F861" s="203" t="s">
        <v>875</v>
      </c>
      <c r="G861" s="14"/>
      <c r="H861" s="204">
        <v>52.200000000000003</v>
      </c>
      <c r="I861" s="205"/>
      <c r="J861" s="14"/>
      <c r="K861" s="14"/>
      <c r="L861" s="201"/>
      <c r="M861" s="206"/>
      <c r="N861" s="207"/>
      <c r="O861" s="207"/>
      <c r="P861" s="207"/>
      <c r="Q861" s="207"/>
      <c r="R861" s="207"/>
      <c r="S861" s="207"/>
      <c r="T861" s="208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02" t="s">
        <v>175</v>
      </c>
      <c r="AU861" s="202" t="s">
        <v>82</v>
      </c>
      <c r="AV861" s="14" t="s">
        <v>82</v>
      </c>
      <c r="AW861" s="14" t="s">
        <v>30</v>
      </c>
      <c r="AX861" s="14" t="s">
        <v>80</v>
      </c>
      <c r="AY861" s="202" t="s">
        <v>166</v>
      </c>
    </row>
    <row r="862" s="2" customFormat="1" ht="16.5" customHeight="1">
      <c r="A862" s="38"/>
      <c r="B862" s="179"/>
      <c r="C862" s="217" t="s">
        <v>1281</v>
      </c>
      <c r="D862" s="217" t="s">
        <v>259</v>
      </c>
      <c r="E862" s="218" t="s">
        <v>1282</v>
      </c>
      <c r="F862" s="219" t="s">
        <v>1283</v>
      </c>
      <c r="G862" s="220" t="s">
        <v>171</v>
      </c>
      <c r="H862" s="221">
        <v>57.420000000000002</v>
      </c>
      <c r="I862" s="222"/>
      <c r="J862" s="223">
        <f>ROUND(I862*H862,2)</f>
        <v>0</v>
      </c>
      <c r="K862" s="219" t="s">
        <v>172</v>
      </c>
      <c r="L862" s="224"/>
      <c r="M862" s="225" t="s">
        <v>1</v>
      </c>
      <c r="N862" s="226" t="s">
        <v>39</v>
      </c>
      <c r="O862" s="77"/>
      <c r="P862" s="189">
        <f>O862*H862</f>
        <v>0</v>
      </c>
      <c r="Q862" s="189">
        <v>0.010999999999999999</v>
      </c>
      <c r="R862" s="189">
        <f>Q862*H862</f>
        <v>0.63161999999999996</v>
      </c>
      <c r="S862" s="189">
        <v>0</v>
      </c>
      <c r="T862" s="190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191" t="s">
        <v>367</v>
      </c>
      <c r="AT862" s="191" t="s">
        <v>259</v>
      </c>
      <c r="AU862" s="191" t="s">
        <v>82</v>
      </c>
      <c r="AY862" s="19" t="s">
        <v>166</v>
      </c>
      <c r="BE862" s="192">
        <f>IF(N862="základní",J862,0)</f>
        <v>0</v>
      </c>
      <c r="BF862" s="192">
        <f>IF(N862="snížená",J862,0)</f>
        <v>0</v>
      </c>
      <c r="BG862" s="192">
        <f>IF(N862="zákl. přenesená",J862,0)</f>
        <v>0</v>
      </c>
      <c r="BH862" s="192">
        <f>IF(N862="sníž. přenesená",J862,0)</f>
        <v>0</v>
      </c>
      <c r="BI862" s="192">
        <f>IF(N862="nulová",J862,0)</f>
        <v>0</v>
      </c>
      <c r="BJ862" s="19" t="s">
        <v>80</v>
      </c>
      <c r="BK862" s="192">
        <f>ROUND(I862*H862,2)</f>
        <v>0</v>
      </c>
      <c r="BL862" s="19" t="s">
        <v>286</v>
      </c>
      <c r="BM862" s="191" t="s">
        <v>1284</v>
      </c>
    </row>
    <row r="863" s="14" customFormat="1">
      <c r="A863" s="14"/>
      <c r="B863" s="201"/>
      <c r="C863" s="14"/>
      <c r="D863" s="194" t="s">
        <v>175</v>
      </c>
      <c r="E863" s="202" t="s">
        <v>1</v>
      </c>
      <c r="F863" s="203" t="s">
        <v>1285</v>
      </c>
      <c r="G863" s="14"/>
      <c r="H863" s="204">
        <v>57.420000000000002</v>
      </c>
      <c r="I863" s="205"/>
      <c r="J863" s="14"/>
      <c r="K863" s="14"/>
      <c r="L863" s="201"/>
      <c r="M863" s="206"/>
      <c r="N863" s="207"/>
      <c r="O863" s="207"/>
      <c r="P863" s="207"/>
      <c r="Q863" s="207"/>
      <c r="R863" s="207"/>
      <c r="S863" s="207"/>
      <c r="T863" s="208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02" t="s">
        <v>175</v>
      </c>
      <c r="AU863" s="202" t="s">
        <v>82</v>
      </c>
      <c r="AV863" s="14" t="s">
        <v>82</v>
      </c>
      <c r="AW863" s="14" t="s">
        <v>30</v>
      </c>
      <c r="AX863" s="14" t="s">
        <v>80</v>
      </c>
      <c r="AY863" s="202" t="s">
        <v>166</v>
      </c>
    </row>
    <row r="864" s="2" customFormat="1" ht="24.15" customHeight="1">
      <c r="A864" s="38"/>
      <c r="B864" s="179"/>
      <c r="C864" s="180" t="s">
        <v>1286</v>
      </c>
      <c r="D864" s="180" t="s">
        <v>168</v>
      </c>
      <c r="E864" s="181" t="s">
        <v>1287</v>
      </c>
      <c r="F864" s="182" t="s">
        <v>1288</v>
      </c>
      <c r="G864" s="183" t="s">
        <v>189</v>
      </c>
      <c r="H864" s="184">
        <v>3.5990000000000002</v>
      </c>
      <c r="I864" s="185"/>
      <c r="J864" s="186">
        <f>ROUND(I864*H864,2)</f>
        <v>0</v>
      </c>
      <c r="K864" s="182" t="s">
        <v>172</v>
      </c>
      <c r="L864" s="39"/>
      <c r="M864" s="187" t="s">
        <v>1</v>
      </c>
      <c r="N864" s="188" t="s">
        <v>39</v>
      </c>
      <c r="O864" s="77"/>
      <c r="P864" s="189">
        <f>O864*H864</f>
        <v>0</v>
      </c>
      <c r="Q864" s="189">
        <v>0</v>
      </c>
      <c r="R864" s="189">
        <f>Q864*H864</f>
        <v>0</v>
      </c>
      <c r="S864" s="189">
        <v>0</v>
      </c>
      <c r="T864" s="190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191" t="s">
        <v>286</v>
      </c>
      <c r="AT864" s="191" t="s">
        <v>168</v>
      </c>
      <c r="AU864" s="191" t="s">
        <v>82</v>
      </c>
      <c r="AY864" s="19" t="s">
        <v>166</v>
      </c>
      <c r="BE864" s="192">
        <f>IF(N864="základní",J864,0)</f>
        <v>0</v>
      </c>
      <c r="BF864" s="192">
        <f>IF(N864="snížená",J864,0)</f>
        <v>0</v>
      </c>
      <c r="BG864" s="192">
        <f>IF(N864="zákl. přenesená",J864,0)</f>
        <v>0</v>
      </c>
      <c r="BH864" s="192">
        <f>IF(N864="sníž. přenesená",J864,0)</f>
        <v>0</v>
      </c>
      <c r="BI864" s="192">
        <f>IF(N864="nulová",J864,0)</f>
        <v>0</v>
      </c>
      <c r="BJ864" s="19" t="s">
        <v>80</v>
      </c>
      <c r="BK864" s="192">
        <f>ROUND(I864*H864,2)</f>
        <v>0</v>
      </c>
      <c r="BL864" s="19" t="s">
        <v>286</v>
      </c>
      <c r="BM864" s="191" t="s">
        <v>1289</v>
      </c>
    </row>
    <row r="865" s="13" customFormat="1">
      <c r="A865" s="13"/>
      <c r="B865" s="193"/>
      <c r="C865" s="13"/>
      <c r="D865" s="194" t="s">
        <v>175</v>
      </c>
      <c r="E865" s="195" t="s">
        <v>1</v>
      </c>
      <c r="F865" s="196" t="s">
        <v>872</v>
      </c>
      <c r="G865" s="13"/>
      <c r="H865" s="195" t="s">
        <v>1</v>
      </c>
      <c r="I865" s="197"/>
      <c r="J865" s="13"/>
      <c r="K865" s="13"/>
      <c r="L865" s="193"/>
      <c r="M865" s="198"/>
      <c r="N865" s="199"/>
      <c r="O865" s="199"/>
      <c r="P865" s="199"/>
      <c r="Q865" s="199"/>
      <c r="R865" s="199"/>
      <c r="S865" s="199"/>
      <c r="T865" s="20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195" t="s">
        <v>175</v>
      </c>
      <c r="AU865" s="195" t="s">
        <v>82</v>
      </c>
      <c r="AV865" s="13" t="s">
        <v>80</v>
      </c>
      <c r="AW865" s="13" t="s">
        <v>30</v>
      </c>
      <c r="AX865" s="13" t="s">
        <v>74</v>
      </c>
      <c r="AY865" s="195" t="s">
        <v>166</v>
      </c>
    </row>
    <row r="866" s="14" customFormat="1">
      <c r="A866" s="14"/>
      <c r="B866" s="201"/>
      <c r="C866" s="14"/>
      <c r="D866" s="194" t="s">
        <v>175</v>
      </c>
      <c r="E866" s="202" t="s">
        <v>1</v>
      </c>
      <c r="F866" s="203" t="s">
        <v>1290</v>
      </c>
      <c r="G866" s="14"/>
      <c r="H866" s="204">
        <v>3.343</v>
      </c>
      <c r="I866" s="205"/>
      <c r="J866" s="14"/>
      <c r="K866" s="14"/>
      <c r="L866" s="201"/>
      <c r="M866" s="206"/>
      <c r="N866" s="207"/>
      <c r="O866" s="207"/>
      <c r="P866" s="207"/>
      <c r="Q866" s="207"/>
      <c r="R866" s="207"/>
      <c r="S866" s="207"/>
      <c r="T866" s="208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02" t="s">
        <v>175</v>
      </c>
      <c r="AU866" s="202" t="s">
        <v>82</v>
      </c>
      <c r="AV866" s="14" t="s">
        <v>82</v>
      </c>
      <c r="AW866" s="14" t="s">
        <v>30</v>
      </c>
      <c r="AX866" s="14" t="s">
        <v>74</v>
      </c>
      <c r="AY866" s="202" t="s">
        <v>166</v>
      </c>
    </row>
    <row r="867" s="13" customFormat="1">
      <c r="A867" s="13"/>
      <c r="B867" s="193"/>
      <c r="C867" s="13"/>
      <c r="D867" s="194" t="s">
        <v>175</v>
      </c>
      <c r="E867" s="195" t="s">
        <v>1</v>
      </c>
      <c r="F867" s="196" t="s">
        <v>874</v>
      </c>
      <c r="G867" s="13"/>
      <c r="H867" s="195" t="s">
        <v>1</v>
      </c>
      <c r="I867" s="197"/>
      <c r="J867" s="13"/>
      <c r="K867" s="13"/>
      <c r="L867" s="193"/>
      <c r="M867" s="198"/>
      <c r="N867" s="199"/>
      <c r="O867" s="199"/>
      <c r="P867" s="199"/>
      <c r="Q867" s="199"/>
      <c r="R867" s="199"/>
      <c r="S867" s="199"/>
      <c r="T867" s="200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195" t="s">
        <v>175</v>
      </c>
      <c r="AU867" s="195" t="s">
        <v>82</v>
      </c>
      <c r="AV867" s="13" t="s">
        <v>80</v>
      </c>
      <c r="AW867" s="13" t="s">
        <v>30</v>
      </c>
      <c r="AX867" s="13" t="s">
        <v>74</v>
      </c>
      <c r="AY867" s="195" t="s">
        <v>166</v>
      </c>
    </row>
    <row r="868" s="14" customFormat="1">
      <c r="A868" s="14"/>
      <c r="B868" s="201"/>
      <c r="C868" s="14"/>
      <c r="D868" s="194" t="s">
        <v>175</v>
      </c>
      <c r="E868" s="202" t="s">
        <v>1</v>
      </c>
      <c r="F868" s="203" t="s">
        <v>1291</v>
      </c>
      <c r="G868" s="14"/>
      <c r="H868" s="204">
        <v>0.25600000000000001</v>
      </c>
      <c r="I868" s="205"/>
      <c r="J868" s="14"/>
      <c r="K868" s="14"/>
      <c r="L868" s="201"/>
      <c r="M868" s="206"/>
      <c r="N868" s="207"/>
      <c r="O868" s="207"/>
      <c r="P868" s="207"/>
      <c r="Q868" s="207"/>
      <c r="R868" s="207"/>
      <c r="S868" s="207"/>
      <c r="T868" s="208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02" t="s">
        <v>175</v>
      </c>
      <c r="AU868" s="202" t="s">
        <v>82</v>
      </c>
      <c r="AV868" s="14" t="s">
        <v>82</v>
      </c>
      <c r="AW868" s="14" t="s">
        <v>30</v>
      </c>
      <c r="AX868" s="14" t="s">
        <v>74</v>
      </c>
      <c r="AY868" s="202" t="s">
        <v>166</v>
      </c>
    </row>
    <row r="869" s="15" customFormat="1">
      <c r="A869" s="15"/>
      <c r="B869" s="209"/>
      <c r="C869" s="15"/>
      <c r="D869" s="194" t="s">
        <v>175</v>
      </c>
      <c r="E869" s="210" t="s">
        <v>1</v>
      </c>
      <c r="F869" s="211" t="s">
        <v>180</v>
      </c>
      <c r="G869" s="15"/>
      <c r="H869" s="212">
        <v>3.5990000000000002</v>
      </c>
      <c r="I869" s="213"/>
      <c r="J869" s="15"/>
      <c r="K869" s="15"/>
      <c r="L869" s="209"/>
      <c r="M869" s="214"/>
      <c r="N869" s="215"/>
      <c r="O869" s="215"/>
      <c r="P869" s="215"/>
      <c r="Q869" s="215"/>
      <c r="R869" s="215"/>
      <c r="S869" s="215"/>
      <c r="T869" s="216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10" t="s">
        <v>175</v>
      </c>
      <c r="AU869" s="210" t="s">
        <v>82</v>
      </c>
      <c r="AV869" s="15" t="s">
        <v>173</v>
      </c>
      <c r="AW869" s="15" t="s">
        <v>30</v>
      </c>
      <c r="AX869" s="15" t="s">
        <v>80</v>
      </c>
      <c r="AY869" s="210" t="s">
        <v>166</v>
      </c>
    </row>
    <row r="870" s="2" customFormat="1" ht="16.5" customHeight="1">
      <c r="A870" s="38"/>
      <c r="B870" s="179"/>
      <c r="C870" s="217" t="s">
        <v>1292</v>
      </c>
      <c r="D870" s="217" t="s">
        <v>259</v>
      </c>
      <c r="E870" s="218" t="s">
        <v>1293</v>
      </c>
      <c r="F870" s="219" t="s">
        <v>1294</v>
      </c>
      <c r="G870" s="220" t="s">
        <v>243</v>
      </c>
      <c r="H870" s="221">
        <v>7.1980000000000004</v>
      </c>
      <c r="I870" s="222"/>
      <c r="J870" s="223">
        <f>ROUND(I870*H870,2)</f>
        <v>0</v>
      </c>
      <c r="K870" s="219" t="s">
        <v>172</v>
      </c>
      <c r="L870" s="224"/>
      <c r="M870" s="225" t="s">
        <v>1</v>
      </c>
      <c r="N870" s="226" t="s">
        <v>39</v>
      </c>
      <c r="O870" s="77"/>
      <c r="P870" s="189">
        <f>O870*H870</f>
        <v>0</v>
      </c>
      <c r="Q870" s="189">
        <v>1</v>
      </c>
      <c r="R870" s="189">
        <f>Q870*H870</f>
        <v>7.1980000000000004</v>
      </c>
      <c r="S870" s="189">
        <v>0</v>
      </c>
      <c r="T870" s="190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191" t="s">
        <v>367</v>
      </c>
      <c r="AT870" s="191" t="s">
        <v>259</v>
      </c>
      <c r="AU870" s="191" t="s">
        <v>82</v>
      </c>
      <c r="AY870" s="19" t="s">
        <v>166</v>
      </c>
      <c r="BE870" s="192">
        <f>IF(N870="základní",J870,0)</f>
        <v>0</v>
      </c>
      <c r="BF870" s="192">
        <f>IF(N870="snížená",J870,0)</f>
        <v>0</v>
      </c>
      <c r="BG870" s="192">
        <f>IF(N870="zákl. přenesená",J870,0)</f>
        <v>0</v>
      </c>
      <c r="BH870" s="192">
        <f>IF(N870="sníž. přenesená",J870,0)</f>
        <v>0</v>
      </c>
      <c r="BI870" s="192">
        <f>IF(N870="nulová",J870,0)</f>
        <v>0</v>
      </c>
      <c r="BJ870" s="19" t="s">
        <v>80</v>
      </c>
      <c r="BK870" s="192">
        <f>ROUND(I870*H870,2)</f>
        <v>0</v>
      </c>
      <c r="BL870" s="19" t="s">
        <v>286</v>
      </c>
      <c r="BM870" s="191" t="s">
        <v>1295</v>
      </c>
    </row>
    <row r="871" s="14" customFormat="1">
      <c r="A871" s="14"/>
      <c r="B871" s="201"/>
      <c r="C871" s="14"/>
      <c r="D871" s="194" t="s">
        <v>175</v>
      </c>
      <c r="E871" s="202" t="s">
        <v>1</v>
      </c>
      <c r="F871" s="203" t="s">
        <v>1296</v>
      </c>
      <c r="G871" s="14"/>
      <c r="H871" s="204">
        <v>7.1980000000000004</v>
      </c>
      <c r="I871" s="205"/>
      <c r="J871" s="14"/>
      <c r="K871" s="14"/>
      <c r="L871" s="201"/>
      <c r="M871" s="206"/>
      <c r="N871" s="207"/>
      <c r="O871" s="207"/>
      <c r="P871" s="207"/>
      <c r="Q871" s="207"/>
      <c r="R871" s="207"/>
      <c r="S871" s="207"/>
      <c r="T871" s="208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02" t="s">
        <v>175</v>
      </c>
      <c r="AU871" s="202" t="s">
        <v>82</v>
      </c>
      <c r="AV871" s="14" t="s">
        <v>82</v>
      </c>
      <c r="AW871" s="14" t="s">
        <v>30</v>
      </c>
      <c r="AX871" s="14" t="s">
        <v>80</v>
      </c>
      <c r="AY871" s="202" t="s">
        <v>166</v>
      </c>
    </row>
    <row r="872" s="2" customFormat="1" ht="24.15" customHeight="1">
      <c r="A872" s="38"/>
      <c r="B872" s="179"/>
      <c r="C872" s="180" t="s">
        <v>1297</v>
      </c>
      <c r="D872" s="180" t="s">
        <v>168</v>
      </c>
      <c r="E872" s="181" t="s">
        <v>1298</v>
      </c>
      <c r="F872" s="182" t="s">
        <v>1299</v>
      </c>
      <c r="G872" s="183" t="s">
        <v>243</v>
      </c>
      <c r="H872" s="184">
        <v>10.757</v>
      </c>
      <c r="I872" s="185"/>
      <c r="J872" s="186">
        <f>ROUND(I872*H872,2)</f>
        <v>0</v>
      </c>
      <c r="K872" s="182" t="s">
        <v>172</v>
      </c>
      <c r="L872" s="39"/>
      <c r="M872" s="187" t="s">
        <v>1</v>
      </c>
      <c r="N872" s="188" t="s">
        <v>39</v>
      </c>
      <c r="O872" s="77"/>
      <c r="P872" s="189">
        <f>O872*H872</f>
        <v>0</v>
      </c>
      <c r="Q872" s="189">
        <v>0</v>
      </c>
      <c r="R872" s="189">
        <f>Q872*H872</f>
        <v>0</v>
      </c>
      <c r="S872" s="189">
        <v>0</v>
      </c>
      <c r="T872" s="190">
        <f>S872*H872</f>
        <v>0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191" t="s">
        <v>286</v>
      </c>
      <c r="AT872" s="191" t="s">
        <v>168</v>
      </c>
      <c r="AU872" s="191" t="s">
        <v>82</v>
      </c>
      <c r="AY872" s="19" t="s">
        <v>166</v>
      </c>
      <c r="BE872" s="192">
        <f>IF(N872="základní",J872,0)</f>
        <v>0</v>
      </c>
      <c r="BF872" s="192">
        <f>IF(N872="snížená",J872,0)</f>
        <v>0</v>
      </c>
      <c r="BG872" s="192">
        <f>IF(N872="zákl. přenesená",J872,0)</f>
        <v>0</v>
      </c>
      <c r="BH872" s="192">
        <f>IF(N872="sníž. přenesená",J872,0)</f>
        <v>0</v>
      </c>
      <c r="BI872" s="192">
        <f>IF(N872="nulová",J872,0)</f>
        <v>0</v>
      </c>
      <c r="BJ872" s="19" t="s">
        <v>80</v>
      </c>
      <c r="BK872" s="192">
        <f>ROUND(I872*H872,2)</f>
        <v>0</v>
      </c>
      <c r="BL872" s="19" t="s">
        <v>286</v>
      </c>
      <c r="BM872" s="191" t="s">
        <v>1300</v>
      </c>
    </row>
    <row r="873" s="12" customFormat="1" ht="22.8" customHeight="1">
      <c r="A873" s="12"/>
      <c r="B873" s="166"/>
      <c r="C873" s="12"/>
      <c r="D873" s="167" t="s">
        <v>73</v>
      </c>
      <c r="E873" s="177" t="s">
        <v>1301</v>
      </c>
      <c r="F873" s="177" t="s">
        <v>1302</v>
      </c>
      <c r="G873" s="12"/>
      <c r="H873" s="12"/>
      <c r="I873" s="169"/>
      <c r="J873" s="178">
        <f>BK873</f>
        <v>0</v>
      </c>
      <c r="K873" s="12"/>
      <c r="L873" s="166"/>
      <c r="M873" s="171"/>
      <c r="N873" s="172"/>
      <c r="O873" s="172"/>
      <c r="P873" s="173">
        <f>SUM(P874:P913)</f>
        <v>0</v>
      </c>
      <c r="Q873" s="172"/>
      <c r="R873" s="173">
        <f>SUM(R874:R913)</f>
        <v>1.7042756200000002</v>
      </c>
      <c r="S873" s="172"/>
      <c r="T873" s="174">
        <f>SUM(T874:T913)</f>
        <v>0</v>
      </c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R873" s="167" t="s">
        <v>82</v>
      </c>
      <c r="AT873" s="175" t="s">
        <v>73</v>
      </c>
      <c r="AU873" s="175" t="s">
        <v>80</v>
      </c>
      <c r="AY873" s="167" t="s">
        <v>166</v>
      </c>
      <c r="BK873" s="176">
        <f>SUM(BK874:BK913)</f>
        <v>0</v>
      </c>
    </row>
    <row r="874" s="2" customFormat="1" ht="24.15" customHeight="1">
      <c r="A874" s="38"/>
      <c r="B874" s="179"/>
      <c r="C874" s="180" t="s">
        <v>1303</v>
      </c>
      <c r="D874" s="180" t="s">
        <v>168</v>
      </c>
      <c r="E874" s="181" t="s">
        <v>1304</v>
      </c>
      <c r="F874" s="182" t="s">
        <v>1305</v>
      </c>
      <c r="G874" s="183" t="s">
        <v>171</v>
      </c>
      <c r="H874" s="184">
        <v>74.849999999999994</v>
      </c>
      <c r="I874" s="185"/>
      <c r="J874" s="186">
        <f>ROUND(I874*H874,2)</f>
        <v>0</v>
      </c>
      <c r="K874" s="182" t="s">
        <v>172</v>
      </c>
      <c r="L874" s="39"/>
      <c r="M874" s="187" t="s">
        <v>1</v>
      </c>
      <c r="N874" s="188" t="s">
        <v>39</v>
      </c>
      <c r="O874" s="77"/>
      <c r="P874" s="189">
        <f>O874*H874</f>
        <v>0</v>
      </c>
      <c r="Q874" s="189">
        <v>0</v>
      </c>
      <c r="R874" s="189">
        <f>Q874*H874</f>
        <v>0</v>
      </c>
      <c r="S874" s="189">
        <v>0</v>
      </c>
      <c r="T874" s="190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191" t="s">
        <v>286</v>
      </c>
      <c r="AT874" s="191" t="s">
        <v>168</v>
      </c>
      <c r="AU874" s="191" t="s">
        <v>82</v>
      </c>
      <c r="AY874" s="19" t="s">
        <v>166</v>
      </c>
      <c r="BE874" s="192">
        <f>IF(N874="základní",J874,0)</f>
        <v>0</v>
      </c>
      <c r="BF874" s="192">
        <f>IF(N874="snížená",J874,0)</f>
        <v>0</v>
      </c>
      <c r="BG874" s="192">
        <f>IF(N874="zákl. přenesená",J874,0)</f>
        <v>0</v>
      </c>
      <c r="BH874" s="192">
        <f>IF(N874="sníž. přenesená",J874,0)</f>
        <v>0</v>
      </c>
      <c r="BI874" s="192">
        <f>IF(N874="nulová",J874,0)</f>
        <v>0</v>
      </c>
      <c r="BJ874" s="19" t="s">
        <v>80</v>
      </c>
      <c r="BK874" s="192">
        <f>ROUND(I874*H874,2)</f>
        <v>0</v>
      </c>
      <c r="BL874" s="19" t="s">
        <v>286</v>
      </c>
      <c r="BM874" s="191" t="s">
        <v>1306</v>
      </c>
    </row>
    <row r="875" s="13" customFormat="1">
      <c r="A875" s="13"/>
      <c r="B875" s="193"/>
      <c r="C875" s="13"/>
      <c r="D875" s="194" t="s">
        <v>175</v>
      </c>
      <c r="E875" s="195" t="s">
        <v>1</v>
      </c>
      <c r="F875" s="196" t="s">
        <v>849</v>
      </c>
      <c r="G875" s="13"/>
      <c r="H875" s="195" t="s">
        <v>1</v>
      </c>
      <c r="I875" s="197"/>
      <c r="J875" s="13"/>
      <c r="K875" s="13"/>
      <c r="L875" s="193"/>
      <c r="M875" s="198"/>
      <c r="N875" s="199"/>
      <c r="O875" s="199"/>
      <c r="P875" s="199"/>
      <c r="Q875" s="199"/>
      <c r="R875" s="199"/>
      <c r="S875" s="199"/>
      <c r="T875" s="200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195" t="s">
        <v>175</v>
      </c>
      <c r="AU875" s="195" t="s">
        <v>82</v>
      </c>
      <c r="AV875" s="13" t="s">
        <v>80</v>
      </c>
      <c r="AW875" s="13" t="s">
        <v>30</v>
      </c>
      <c r="AX875" s="13" t="s">
        <v>74</v>
      </c>
      <c r="AY875" s="195" t="s">
        <v>166</v>
      </c>
    </row>
    <row r="876" s="14" customFormat="1">
      <c r="A876" s="14"/>
      <c r="B876" s="201"/>
      <c r="C876" s="14"/>
      <c r="D876" s="194" t="s">
        <v>175</v>
      </c>
      <c r="E876" s="202" t="s">
        <v>1</v>
      </c>
      <c r="F876" s="203" t="s">
        <v>850</v>
      </c>
      <c r="G876" s="14"/>
      <c r="H876" s="204">
        <v>64.650000000000006</v>
      </c>
      <c r="I876" s="205"/>
      <c r="J876" s="14"/>
      <c r="K876" s="14"/>
      <c r="L876" s="201"/>
      <c r="M876" s="206"/>
      <c r="N876" s="207"/>
      <c r="O876" s="207"/>
      <c r="P876" s="207"/>
      <c r="Q876" s="207"/>
      <c r="R876" s="207"/>
      <c r="S876" s="207"/>
      <c r="T876" s="208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02" t="s">
        <v>175</v>
      </c>
      <c r="AU876" s="202" t="s">
        <v>82</v>
      </c>
      <c r="AV876" s="14" t="s">
        <v>82</v>
      </c>
      <c r="AW876" s="14" t="s">
        <v>30</v>
      </c>
      <c r="AX876" s="14" t="s">
        <v>74</v>
      </c>
      <c r="AY876" s="202" t="s">
        <v>166</v>
      </c>
    </row>
    <row r="877" s="13" customFormat="1">
      <c r="A877" s="13"/>
      <c r="B877" s="193"/>
      <c r="C877" s="13"/>
      <c r="D877" s="194" t="s">
        <v>175</v>
      </c>
      <c r="E877" s="195" t="s">
        <v>1</v>
      </c>
      <c r="F877" s="196" t="s">
        <v>851</v>
      </c>
      <c r="G877" s="13"/>
      <c r="H877" s="195" t="s">
        <v>1</v>
      </c>
      <c r="I877" s="197"/>
      <c r="J877" s="13"/>
      <c r="K877" s="13"/>
      <c r="L877" s="193"/>
      <c r="M877" s="198"/>
      <c r="N877" s="199"/>
      <c r="O877" s="199"/>
      <c r="P877" s="199"/>
      <c r="Q877" s="199"/>
      <c r="R877" s="199"/>
      <c r="S877" s="199"/>
      <c r="T877" s="20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195" t="s">
        <v>175</v>
      </c>
      <c r="AU877" s="195" t="s">
        <v>82</v>
      </c>
      <c r="AV877" s="13" t="s">
        <v>80</v>
      </c>
      <c r="AW877" s="13" t="s">
        <v>30</v>
      </c>
      <c r="AX877" s="13" t="s">
        <v>74</v>
      </c>
      <c r="AY877" s="195" t="s">
        <v>166</v>
      </c>
    </row>
    <row r="878" s="14" customFormat="1">
      <c r="A878" s="14"/>
      <c r="B878" s="201"/>
      <c r="C878" s="14"/>
      <c r="D878" s="194" t="s">
        <v>175</v>
      </c>
      <c r="E878" s="202" t="s">
        <v>1</v>
      </c>
      <c r="F878" s="203" t="s">
        <v>852</v>
      </c>
      <c r="G878" s="14"/>
      <c r="H878" s="204">
        <v>10.199999999999999</v>
      </c>
      <c r="I878" s="205"/>
      <c r="J878" s="14"/>
      <c r="K878" s="14"/>
      <c r="L878" s="201"/>
      <c r="M878" s="206"/>
      <c r="N878" s="207"/>
      <c r="O878" s="207"/>
      <c r="P878" s="207"/>
      <c r="Q878" s="207"/>
      <c r="R878" s="207"/>
      <c r="S878" s="207"/>
      <c r="T878" s="208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02" t="s">
        <v>175</v>
      </c>
      <c r="AU878" s="202" t="s">
        <v>82</v>
      </c>
      <c r="AV878" s="14" t="s">
        <v>82</v>
      </c>
      <c r="AW878" s="14" t="s">
        <v>30</v>
      </c>
      <c r="AX878" s="14" t="s">
        <v>74</v>
      </c>
      <c r="AY878" s="202" t="s">
        <v>166</v>
      </c>
    </row>
    <row r="879" s="15" customFormat="1">
      <c r="A879" s="15"/>
      <c r="B879" s="209"/>
      <c r="C879" s="15"/>
      <c r="D879" s="194" t="s">
        <v>175</v>
      </c>
      <c r="E879" s="210" t="s">
        <v>1</v>
      </c>
      <c r="F879" s="211" t="s">
        <v>180</v>
      </c>
      <c r="G879" s="15"/>
      <c r="H879" s="212">
        <v>74.850000000000009</v>
      </c>
      <c r="I879" s="213"/>
      <c r="J879" s="15"/>
      <c r="K879" s="15"/>
      <c r="L879" s="209"/>
      <c r="M879" s="214"/>
      <c r="N879" s="215"/>
      <c r="O879" s="215"/>
      <c r="P879" s="215"/>
      <c r="Q879" s="215"/>
      <c r="R879" s="215"/>
      <c r="S879" s="215"/>
      <c r="T879" s="216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10" t="s">
        <v>175</v>
      </c>
      <c r="AU879" s="210" t="s">
        <v>82</v>
      </c>
      <c r="AV879" s="15" t="s">
        <v>173</v>
      </c>
      <c r="AW879" s="15" t="s">
        <v>30</v>
      </c>
      <c r="AX879" s="15" t="s">
        <v>80</v>
      </c>
      <c r="AY879" s="210" t="s">
        <v>166</v>
      </c>
    </row>
    <row r="880" s="2" customFormat="1" ht="24.15" customHeight="1">
      <c r="A880" s="38"/>
      <c r="B880" s="179"/>
      <c r="C880" s="217" t="s">
        <v>1307</v>
      </c>
      <c r="D880" s="217" t="s">
        <v>259</v>
      </c>
      <c r="E880" s="218" t="s">
        <v>1308</v>
      </c>
      <c r="F880" s="219" t="s">
        <v>1309</v>
      </c>
      <c r="G880" s="220" t="s">
        <v>171</v>
      </c>
      <c r="H880" s="221">
        <v>78.593000000000004</v>
      </c>
      <c r="I880" s="222"/>
      <c r="J880" s="223">
        <f>ROUND(I880*H880,2)</f>
        <v>0</v>
      </c>
      <c r="K880" s="219" t="s">
        <v>172</v>
      </c>
      <c r="L880" s="224"/>
      <c r="M880" s="225" t="s">
        <v>1</v>
      </c>
      <c r="N880" s="226" t="s">
        <v>39</v>
      </c>
      <c r="O880" s="77"/>
      <c r="P880" s="189">
        <f>O880*H880</f>
        <v>0</v>
      </c>
      <c r="Q880" s="189">
        <v>0.0035000000000000001</v>
      </c>
      <c r="R880" s="189">
        <f>Q880*H880</f>
        <v>0.27507550000000003</v>
      </c>
      <c r="S880" s="189">
        <v>0</v>
      </c>
      <c r="T880" s="190">
        <f>S880*H880</f>
        <v>0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191" t="s">
        <v>367</v>
      </c>
      <c r="AT880" s="191" t="s">
        <v>259</v>
      </c>
      <c r="AU880" s="191" t="s">
        <v>82</v>
      </c>
      <c r="AY880" s="19" t="s">
        <v>166</v>
      </c>
      <c r="BE880" s="192">
        <f>IF(N880="základní",J880,0)</f>
        <v>0</v>
      </c>
      <c r="BF880" s="192">
        <f>IF(N880="snížená",J880,0)</f>
        <v>0</v>
      </c>
      <c r="BG880" s="192">
        <f>IF(N880="zákl. přenesená",J880,0)</f>
        <v>0</v>
      </c>
      <c r="BH880" s="192">
        <f>IF(N880="sníž. přenesená",J880,0)</f>
        <v>0</v>
      </c>
      <c r="BI880" s="192">
        <f>IF(N880="nulová",J880,0)</f>
        <v>0</v>
      </c>
      <c r="BJ880" s="19" t="s">
        <v>80</v>
      </c>
      <c r="BK880" s="192">
        <f>ROUND(I880*H880,2)</f>
        <v>0</v>
      </c>
      <c r="BL880" s="19" t="s">
        <v>286</v>
      </c>
      <c r="BM880" s="191" t="s">
        <v>1310</v>
      </c>
    </row>
    <row r="881" s="14" customFormat="1">
      <c r="A881" s="14"/>
      <c r="B881" s="201"/>
      <c r="C881" s="14"/>
      <c r="D881" s="194" t="s">
        <v>175</v>
      </c>
      <c r="E881" s="202" t="s">
        <v>1</v>
      </c>
      <c r="F881" s="203" t="s">
        <v>1311</v>
      </c>
      <c r="G881" s="14"/>
      <c r="H881" s="204">
        <v>78.593000000000004</v>
      </c>
      <c r="I881" s="205"/>
      <c r="J881" s="14"/>
      <c r="K881" s="14"/>
      <c r="L881" s="201"/>
      <c r="M881" s="206"/>
      <c r="N881" s="207"/>
      <c r="O881" s="207"/>
      <c r="P881" s="207"/>
      <c r="Q881" s="207"/>
      <c r="R881" s="207"/>
      <c r="S881" s="207"/>
      <c r="T881" s="208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02" t="s">
        <v>175</v>
      </c>
      <c r="AU881" s="202" t="s">
        <v>82</v>
      </c>
      <c r="AV881" s="14" t="s">
        <v>82</v>
      </c>
      <c r="AW881" s="14" t="s">
        <v>30</v>
      </c>
      <c r="AX881" s="14" t="s">
        <v>80</v>
      </c>
      <c r="AY881" s="202" t="s">
        <v>166</v>
      </c>
    </row>
    <row r="882" s="2" customFormat="1" ht="24.15" customHeight="1">
      <c r="A882" s="38"/>
      <c r="B882" s="179"/>
      <c r="C882" s="180" t="s">
        <v>1312</v>
      </c>
      <c r="D882" s="180" t="s">
        <v>168</v>
      </c>
      <c r="E882" s="181" t="s">
        <v>1313</v>
      </c>
      <c r="F882" s="182" t="s">
        <v>1314</v>
      </c>
      <c r="G882" s="183" t="s">
        <v>171</v>
      </c>
      <c r="H882" s="184">
        <v>75.423000000000002</v>
      </c>
      <c r="I882" s="185"/>
      <c r="J882" s="186">
        <f>ROUND(I882*H882,2)</f>
        <v>0</v>
      </c>
      <c r="K882" s="182" t="s">
        <v>172</v>
      </c>
      <c r="L882" s="39"/>
      <c r="M882" s="187" t="s">
        <v>1</v>
      </c>
      <c r="N882" s="188" t="s">
        <v>39</v>
      </c>
      <c r="O882" s="77"/>
      <c r="P882" s="189">
        <f>O882*H882</f>
        <v>0</v>
      </c>
      <c r="Q882" s="189">
        <v>0.0060000000000000001</v>
      </c>
      <c r="R882" s="189">
        <f>Q882*H882</f>
        <v>0.452538</v>
      </c>
      <c r="S882" s="189">
        <v>0</v>
      </c>
      <c r="T882" s="190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191" t="s">
        <v>286</v>
      </c>
      <c r="AT882" s="191" t="s">
        <v>168</v>
      </c>
      <c r="AU882" s="191" t="s">
        <v>82</v>
      </c>
      <c r="AY882" s="19" t="s">
        <v>166</v>
      </c>
      <c r="BE882" s="192">
        <f>IF(N882="základní",J882,0)</f>
        <v>0</v>
      </c>
      <c r="BF882" s="192">
        <f>IF(N882="snížená",J882,0)</f>
        <v>0</v>
      </c>
      <c r="BG882" s="192">
        <f>IF(N882="zákl. přenesená",J882,0)</f>
        <v>0</v>
      </c>
      <c r="BH882" s="192">
        <f>IF(N882="sníž. přenesená",J882,0)</f>
        <v>0</v>
      </c>
      <c r="BI882" s="192">
        <f>IF(N882="nulová",J882,0)</f>
        <v>0</v>
      </c>
      <c r="BJ882" s="19" t="s">
        <v>80</v>
      </c>
      <c r="BK882" s="192">
        <f>ROUND(I882*H882,2)</f>
        <v>0</v>
      </c>
      <c r="BL882" s="19" t="s">
        <v>286</v>
      </c>
      <c r="BM882" s="191" t="s">
        <v>1315</v>
      </c>
    </row>
    <row r="883" s="13" customFormat="1">
      <c r="A883" s="13"/>
      <c r="B883" s="193"/>
      <c r="C883" s="13"/>
      <c r="D883" s="194" t="s">
        <v>175</v>
      </c>
      <c r="E883" s="195" t="s">
        <v>1</v>
      </c>
      <c r="F883" s="196" t="s">
        <v>1316</v>
      </c>
      <c r="G883" s="13"/>
      <c r="H883" s="195" t="s">
        <v>1</v>
      </c>
      <c r="I883" s="197"/>
      <c r="J883" s="13"/>
      <c r="K883" s="13"/>
      <c r="L883" s="193"/>
      <c r="M883" s="198"/>
      <c r="N883" s="199"/>
      <c r="O883" s="199"/>
      <c r="P883" s="199"/>
      <c r="Q883" s="199"/>
      <c r="R883" s="199"/>
      <c r="S883" s="199"/>
      <c r="T883" s="200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195" t="s">
        <v>175</v>
      </c>
      <c r="AU883" s="195" t="s">
        <v>82</v>
      </c>
      <c r="AV883" s="13" t="s">
        <v>80</v>
      </c>
      <c r="AW883" s="13" t="s">
        <v>30</v>
      </c>
      <c r="AX883" s="13" t="s">
        <v>74</v>
      </c>
      <c r="AY883" s="195" t="s">
        <v>166</v>
      </c>
    </row>
    <row r="884" s="14" customFormat="1">
      <c r="A884" s="14"/>
      <c r="B884" s="201"/>
      <c r="C884" s="14"/>
      <c r="D884" s="194" t="s">
        <v>175</v>
      </c>
      <c r="E884" s="202" t="s">
        <v>1</v>
      </c>
      <c r="F884" s="203" t="s">
        <v>1317</v>
      </c>
      <c r="G884" s="14"/>
      <c r="H884" s="204">
        <v>75.423000000000002</v>
      </c>
      <c r="I884" s="205"/>
      <c r="J884" s="14"/>
      <c r="K884" s="14"/>
      <c r="L884" s="201"/>
      <c r="M884" s="206"/>
      <c r="N884" s="207"/>
      <c r="O884" s="207"/>
      <c r="P884" s="207"/>
      <c r="Q884" s="207"/>
      <c r="R884" s="207"/>
      <c r="S884" s="207"/>
      <c r="T884" s="208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02" t="s">
        <v>175</v>
      </c>
      <c r="AU884" s="202" t="s">
        <v>82</v>
      </c>
      <c r="AV884" s="14" t="s">
        <v>82</v>
      </c>
      <c r="AW884" s="14" t="s">
        <v>30</v>
      </c>
      <c r="AX884" s="14" t="s">
        <v>80</v>
      </c>
      <c r="AY884" s="202" t="s">
        <v>166</v>
      </c>
    </row>
    <row r="885" s="2" customFormat="1" ht="16.5" customHeight="1">
      <c r="A885" s="38"/>
      <c r="B885" s="179"/>
      <c r="C885" s="217" t="s">
        <v>1318</v>
      </c>
      <c r="D885" s="217" t="s">
        <v>259</v>
      </c>
      <c r="E885" s="218" t="s">
        <v>1319</v>
      </c>
      <c r="F885" s="219" t="s">
        <v>1320</v>
      </c>
      <c r="G885" s="220" t="s">
        <v>171</v>
      </c>
      <c r="H885" s="221">
        <v>79.194000000000003</v>
      </c>
      <c r="I885" s="222"/>
      <c r="J885" s="223">
        <f>ROUND(I885*H885,2)</f>
        <v>0</v>
      </c>
      <c r="K885" s="219" t="s">
        <v>1</v>
      </c>
      <c r="L885" s="224"/>
      <c r="M885" s="225" t="s">
        <v>1</v>
      </c>
      <c r="N885" s="226" t="s">
        <v>39</v>
      </c>
      <c r="O885" s="77"/>
      <c r="P885" s="189">
        <f>O885*H885</f>
        <v>0</v>
      </c>
      <c r="Q885" s="189">
        <v>0.00315</v>
      </c>
      <c r="R885" s="189">
        <f>Q885*H885</f>
        <v>0.24946110000000002</v>
      </c>
      <c r="S885" s="189">
        <v>0</v>
      </c>
      <c r="T885" s="190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191" t="s">
        <v>367</v>
      </c>
      <c r="AT885" s="191" t="s">
        <v>259</v>
      </c>
      <c r="AU885" s="191" t="s">
        <v>82</v>
      </c>
      <c r="AY885" s="19" t="s">
        <v>166</v>
      </c>
      <c r="BE885" s="192">
        <f>IF(N885="základní",J885,0)</f>
        <v>0</v>
      </c>
      <c r="BF885" s="192">
        <f>IF(N885="snížená",J885,0)</f>
        <v>0</v>
      </c>
      <c r="BG885" s="192">
        <f>IF(N885="zákl. přenesená",J885,0)</f>
        <v>0</v>
      </c>
      <c r="BH885" s="192">
        <f>IF(N885="sníž. přenesená",J885,0)</f>
        <v>0</v>
      </c>
      <c r="BI885" s="192">
        <f>IF(N885="nulová",J885,0)</f>
        <v>0</v>
      </c>
      <c r="BJ885" s="19" t="s">
        <v>80</v>
      </c>
      <c r="BK885" s="192">
        <f>ROUND(I885*H885,2)</f>
        <v>0</v>
      </c>
      <c r="BL885" s="19" t="s">
        <v>286</v>
      </c>
      <c r="BM885" s="191" t="s">
        <v>1321</v>
      </c>
    </row>
    <row r="886" s="14" customFormat="1">
      <c r="A886" s="14"/>
      <c r="B886" s="201"/>
      <c r="C886" s="14"/>
      <c r="D886" s="194" t="s">
        <v>175</v>
      </c>
      <c r="E886" s="202" t="s">
        <v>1</v>
      </c>
      <c r="F886" s="203" t="s">
        <v>1322</v>
      </c>
      <c r="G886" s="14"/>
      <c r="H886" s="204">
        <v>79.194000000000003</v>
      </c>
      <c r="I886" s="205"/>
      <c r="J886" s="14"/>
      <c r="K886" s="14"/>
      <c r="L886" s="201"/>
      <c r="M886" s="206"/>
      <c r="N886" s="207"/>
      <c r="O886" s="207"/>
      <c r="P886" s="207"/>
      <c r="Q886" s="207"/>
      <c r="R886" s="207"/>
      <c r="S886" s="207"/>
      <c r="T886" s="208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02" t="s">
        <v>175</v>
      </c>
      <c r="AU886" s="202" t="s">
        <v>82</v>
      </c>
      <c r="AV886" s="14" t="s">
        <v>82</v>
      </c>
      <c r="AW886" s="14" t="s">
        <v>30</v>
      </c>
      <c r="AX886" s="14" t="s">
        <v>80</v>
      </c>
      <c r="AY886" s="202" t="s">
        <v>166</v>
      </c>
    </row>
    <row r="887" s="2" customFormat="1" ht="33" customHeight="1">
      <c r="A887" s="38"/>
      <c r="B887" s="179"/>
      <c r="C887" s="180" t="s">
        <v>534</v>
      </c>
      <c r="D887" s="180" t="s">
        <v>168</v>
      </c>
      <c r="E887" s="181" t="s">
        <v>1323</v>
      </c>
      <c r="F887" s="182" t="s">
        <v>1324</v>
      </c>
      <c r="G887" s="183" t="s">
        <v>171</v>
      </c>
      <c r="H887" s="184">
        <v>55.712000000000003</v>
      </c>
      <c r="I887" s="185"/>
      <c r="J887" s="186">
        <f>ROUND(I887*H887,2)</f>
        <v>0</v>
      </c>
      <c r="K887" s="182" t="s">
        <v>172</v>
      </c>
      <c r="L887" s="39"/>
      <c r="M887" s="187" t="s">
        <v>1</v>
      </c>
      <c r="N887" s="188" t="s">
        <v>39</v>
      </c>
      <c r="O887" s="77"/>
      <c r="P887" s="189">
        <f>O887*H887</f>
        <v>0</v>
      </c>
      <c r="Q887" s="189">
        <v>0.00116</v>
      </c>
      <c r="R887" s="189">
        <f>Q887*H887</f>
        <v>0.064625920000000003</v>
      </c>
      <c r="S887" s="189">
        <v>0</v>
      </c>
      <c r="T887" s="190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191" t="s">
        <v>286</v>
      </c>
      <c r="AT887" s="191" t="s">
        <v>168</v>
      </c>
      <c r="AU887" s="191" t="s">
        <v>82</v>
      </c>
      <c r="AY887" s="19" t="s">
        <v>166</v>
      </c>
      <c r="BE887" s="192">
        <f>IF(N887="základní",J887,0)</f>
        <v>0</v>
      </c>
      <c r="BF887" s="192">
        <f>IF(N887="snížená",J887,0)</f>
        <v>0</v>
      </c>
      <c r="BG887" s="192">
        <f>IF(N887="zákl. přenesená",J887,0)</f>
        <v>0</v>
      </c>
      <c r="BH887" s="192">
        <f>IF(N887="sníž. přenesená",J887,0)</f>
        <v>0</v>
      </c>
      <c r="BI887" s="192">
        <f>IF(N887="nulová",J887,0)</f>
        <v>0</v>
      </c>
      <c r="BJ887" s="19" t="s">
        <v>80</v>
      </c>
      <c r="BK887" s="192">
        <f>ROUND(I887*H887,2)</f>
        <v>0</v>
      </c>
      <c r="BL887" s="19" t="s">
        <v>286</v>
      </c>
      <c r="BM887" s="191" t="s">
        <v>1325</v>
      </c>
    </row>
    <row r="888" s="13" customFormat="1">
      <c r="A888" s="13"/>
      <c r="B888" s="193"/>
      <c r="C888" s="13"/>
      <c r="D888" s="194" t="s">
        <v>175</v>
      </c>
      <c r="E888" s="195" t="s">
        <v>1</v>
      </c>
      <c r="F888" s="196" t="s">
        <v>872</v>
      </c>
      <c r="G888" s="13"/>
      <c r="H888" s="195" t="s">
        <v>1</v>
      </c>
      <c r="I888" s="197"/>
      <c r="J888" s="13"/>
      <c r="K888" s="13"/>
      <c r="L888" s="193"/>
      <c r="M888" s="198"/>
      <c r="N888" s="199"/>
      <c r="O888" s="199"/>
      <c r="P888" s="199"/>
      <c r="Q888" s="199"/>
      <c r="R888" s="199"/>
      <c r="S888" s="199"/>
      <c r="T888" s="200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195" t="s">
        <v>175</v>
      </c>
      <c r="AU888" s="195" t="s">
        <v>82</v>
      </c>
      <c r="AV888" s="13" t="s">
        <v>80</v>
      </c>
      <c r="AW888" s="13" t="s">
        <v>30</v>
      </c>
      <c r="AX888" s="13" t="s">
        <v>74</v>
      </c>
      <c r="AY888" s="195" t="s">
        <v>166</v>
      </c>
    </row>
    <row r="889" s="14" customFormat="1">
      <c r="A889" s="14"/>
      <c r="B889" s="201"/>
      <c r="C889" s="14"/>
      <c r="D889" s="194" t="s">
        <v>175</v>
      </c>
      <c r="E889" s="202" t="s">
        <v>1</v>
      </c>
      <c r="F889" s="203" t="s">
        <v>873</v>
      </c>
      <c r="G889" s="14"/>
      <c r="H889" s="204">
        <v>55.712000000000003</v>
      </c>
      <c r="I889" s="205"/>
      <c r="J889" s="14"/>
      <c r="K889" s="14"/>
      <c r="L889" s="201"/>
      <c r="M889" s="206"/>
      <c r="N889" s="207"/>
      <c r="O889" s="207"/>
      <c r="P889" s="207"/>
      <c r="Q889" s="207"/>
      <c r="R889" s="207"/>
      <c r="S889" s="207"/>
      <c r="T889" s="208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02" t="s">
        <v>175</v>
      </c>
      <c r="AU889" s="202" t="s">
        <v>82</v>
      </c>
      <c r="AV889" s="14" t="s">
        <v>82</v>
      </c>
      <c r="AW889" s="14" t="s">
        <v>30</v>
      </c>
      <c r="AX889" s="14" t="s">
        <v>74</v>
      </c>
      <c r="AY889" s="202" t="s">
        <v>166</v>
      </c>
    </row>
    <row r="890" s="15" customFormat="1">
      <c r="A890" s="15"/>
      <c r="B890" s="209"/>
      <c r="C890" s="15"/>
      <c r="D890" s="194" t="s">
        <v>175</v>
      </c>
      <c r="E890" s="210" t="s">
        <v>1</v>
      </c>
      <c r="F890" s="211" t="s">
        <v>180</v>
      </c>
      <c r="G890" s="15"/>
      <c r="H890" s="212">
        <v>55.712000000000003</v>
      </c>
      <c r="I890" s="213"/>
      <c r="J890" s="15"/>
      <c r="K890" s="15"/>
      <c r="L890" s="209"/>
      <c r="M890" s="214"/>
      <c r="N890" s="215"/>
      <c r="O890" s="215"/>
      <c r="P890" s="215"/>
      <c r="Q890" s="215"/>
      <c r="R890" s="215"/>
      <c r="S890" s="215"/>
      <c r="T890" s="216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10" t="s">
        <v>175</v>
      </c>
      <c r="AU890" s="210" t="s">
        <v>82</v>
      </c>
      <c r="AV890" s="15" t="s">
        <v>173</v>
      </c>
      <c r="AW890" s="15" t="s">
        <v>30</v>
      </c>
      <c r="AX890" s="15" t="s">
        <v>80</v>
      </c>
      <c r="AY890" s="210" t="s">
        <v>166</v>
      </c>
    </row>
    <row r="891" s="2" customFormat="1" ht="33" customHeight="1">
      <c r="A891" s="38"/>
      <c r="B891" s="179"/>
      <c r="C891" s="180" t="s">
        <v>1326</v>
      </c>
      <c r="D891" s="180" t="s">
        <v>168</v>
      </c>
      <c r="E891" s="181" t="s">
        <v>1327</v>
      </c>
      <c r="F891" s="182" t="s">
        <v>1328</v>
      </c>
      <c r="G891" s="183" t="s">
        <v>171</v>
      </c>
      <c r="H891" s="184">
        <v>52.200000000000003</v>
      </c>
      <c r="I891" s="185"/>
      <c r="J891" s="186">
        <f>ROUND(I891*H891,2)</f>
        <v>0</v>
      </c>
      <c r="K891" s="182" t="s">
        <v>172</v>
      </c>
      <c r="L891" s="39"/>
      <c r="M891" s="187" t="s">
        <v>1</v>
      </c>
      <c r="N891" s="188" t="s">
        <v>39</v>
      </c>
      <c r="O891" s="77"/>
      <c r="P891" s="189">
        <f>O891*H891</f>
        <v>0</v>
      </c>
      <c r="Q891" s="189">
        <v>0.00232</v>
      </c>
      <c r="R891" s="189">
        <f>Q891*H891</f>
        <v>0.121104</v>
      </c>
      <c r="S891" s="189">
        <v>0</v>
      </c>
      <c r="T891" s="190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191" t="s">
        <v>286</v>
      </c>
      <c r="AT891" s="191" t="s">
        <v>168</v>
      </c>
      <c r="AU891" s="191" t="s">
        <v>82</v>
      </c>
      <c r="AY891" s="19" t="s">
        <v>166</v>
      </c>
      <c r="BE891" s="192">
        <f>IF(N891="základní",J891,0)</f>
        <v>0</v>
      </c>
      <c r="BF891" s="192">
        <f>IF(N891="snížená",J891,0)</f>
        <v>0</v>
      </c>
      <c r="BG891" s="192">
        <f>IF(N891="zákl. přenesená",J891,0)</f>
        <v>0</v>
      </c>
      <c r="BH891" s="192">
        <f>IF(N891="sníž. přenesená",J891,0)</f>
        <v>0</v>
      </c>
      <c r="BI891" s="192">
        <f>IF(N891="nulová",J891,0)</f>
        <v>0</v>
      </c>
      <c r="BJ891" s="19" t="s">
        <v>80</v>
      </c>
      <c r="BK891" s="192">
        <f>ROUND(I891*H891,2)</f>
        <v>0</v>
      </c>
      <c r="BL891" s="19" t="s">
        <v>286</v>
      </c>
      <c r="BM891" s="191" t="s">
        <v>1329</v>
      </c>
    </row>
    <row r="892" s="13" customFormat="1">
      <c r="A892" s="13"/>
      <c r="B892" s="193"/>
      <c r="C892" s="13"/>
      <c r="D892" s="194" t="s">
        <v>175</v>
      </c>
      <c r="E892" s="195" t="s">
        <v>1</v>
      </c>
      <c r="F892" s="196" t="s">
        <v>874</v>
      </c>
      <c r="G892" s="13"/>
      <c r="H892" s="195" t="s">
        <v>1</v>
      </c>
      <c r="I892" s="197"/>
      <c r="J892" s="13"/>
      <c r="K892" s="13"/>
      <c r="L892" s="193"/>
      <c r="M892" s="198"/>
      <c r="N892" s="199"/>
      <c r="O892" s="199"/>
      <c r="P892" s="199"/>
      <c r="Q892" s="199"/>
      <c r="R892" s="199"/>
      <c r="S892" s="199"/>
      <c r="T892" s="20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195" t="s">
        <v>175</v>
      </c>
      <c r="AU892" s="195" t="s">
        <v>82</v>
      </c>
      <c r="AV892" s="13" t="s">
        <v>80</v>
      </c>
      <c r="AW892" s="13" t="s">
        <v>30</v>
      </c>
      <c r="AX892" s="13" t="s">
        <v>74</v>
      </c>
      <c r="AY892" s="195" t="s">
        <v>166</v>
      </c>
    </row>
    <row r="893" s="14" customFormat="1">
      <c r="A893" s="14"/>
      <c r="B893" s="201"/>
      <c r="C893" s="14"/>
      <c r="D893" s="194" t="s">
        <v>175</v>
      </c>
      <c r="E893" s="202" t="s">
        <v>1</v>
      </c>
      <c r="F893" s="203" t="s">
        <v>875</v>
      </c>
      <c r="G893" s="14"/>
      <c r="H893" s="204">
        <v>52.200000000000003</v>
      </c>
      <c r="I893" s="205"/>
      <c r="J893" s="14"/>
      <c r="K893" s="14"/>
      <c r="L893" s="201"/>
      <c r="M893" s="206"/>
      <c r="N893" s="207"/>
      <c r="O893" s="207"/>
      <c r="P893" s="207"/>
      <c r="Q893" s="207"/>
      <c r="R893" s="207"/>
      <c r="S893" s="207"/>
      <c r="T893" s="208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02" t="s">
        <v>175</v>
      </c>
      <c r="AU893" s="202" t="s">
        <v>82</v>
      </c>
      <c r="AV893" s="14" t="s">
        <v>82</v>
      </c>
      <c r="AW893" s="14" t="s">
        <v>30</v>
      </c>
      <c r="AX893" s="14" t="s">
        <v>74</v>
      </c>
      <c r="AY893" s="202" t="s">
        <v>166</v>
      </c>
    </row>
    <row r="894" s="15" customFormat="1">
      <c r="A894" s="15"/>
      <c r="B894" s="209"/>
      <c r="C894" s="15"/>
      <c r="D894" s="194" t="s">
        <v>175</v>
      </c>
      <c r="E894" s="210" t="s">
        <v>1</v>
      </c>
      <c r="F894" s="211" t="s">
        <v>180</v>
      </c>
      <c r="G894" s="15"/>
      <c r="H894" s="212">
        <v>52.200000000000003</v>
      </c>
      <c r="I894" s="213"/>
      <c r="J894" s="15"/>
      <c r="K894" s="15"/>
      <c r="L894" s="209"/>
      <c r="M894" s="214"/>
      <c r="N894" s="215"/>
      <c r="O894" s="215"/>
      <c r="P894" s="215"/>
      <c r="Q894" s="215"/>
      <c r="R894" s="215"/>
      <c r="S894" s="215"/>
      <c r="T894" s="216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10" t="s">
        <v>175</v>
      </c>
      <c r="AU894" s="210" t="s">
        <v>82</v>
      </c>
      <c r="AV894" s="15" t="s">
        <v>173</v>
      </c>
      <c r="AW894" s="15" t="s">
        <v>30</v>
      </c>
      <c r="AX894" s="15" t="s">
        <v>80</v>
      </c>
      <c r="AY894" s="210" t="s">
        <v>166</v>
      </c>
    </row>
    <row r="895" s="2" customFormat="1" ht="24.15" customHeight="1">
      <c r="A895" s="38"/>
      <c r="B895" s="179"/>
      <c r="C895" s="217" t="s">
        <v>1330</v>
      </c>
      <c r="D895" s="217" t="s">
        <v>259</v>
      </c>
      <c r="E895" s="218" t="s">
        <v>1331</v>
      </c>
      <c r="F895" s="219" t="s">
        <v>1332</v>
      </c>
      <c r="G895" s="220" t="s">
        <v>171</v>
      </c>
      <c r="H895" s="221">
        <v>115.101</v>
      </c>
      <c r="I895" s="222"/>
      <c r="J895" s="223">
        <f>ROUND(I895*H895,2)</f>
        <v>0</v>
      </c>
      <c r="K895" s="219" t="s">
        <v>172</v>
      </c>
      <c r="L895" s="224"/>
      <c r="M895" s="225" t="s">
        <v>1</v>
      </c>
      <c r="N895" s="226" t="s">
        <v>39</v>
      </c>
      <c r="O895" s="77"/>
      <c r="P895" s="189">
        <f>O895*H895</f>
        <v>0</v>
      </c>
      <c r="Q895" s="189">
        <v>0.0014</v>
      </c>
      <c r="R895" s="189">
        <f>Q895*H895</f>
        <v>0.16114139999999999</v>
      </c>
      <c r="S895" s="189">
        <v>0</v>
      </c>
      <c r="T895" s="190">
        <f>S895*H895</f>
        <v>0</v>
      </c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R895" s="191" t="s">
        <v>367</v>
      </c>
      <c r="AT895" s="191" t="s">
        <v>259</v>
      </c>
      <c r="AU895" s="191" t="s">
        <v>82</v>
      </c>
      <c r="AY895" s="19" t="s">
        <v>166</v>
      </c>
      <c r="BE895" s="192">
        <f>IF(N895="základní",J895,0)</f>
        <v>0</v>
      </c>
      <c r="BF895" s="192">
        <f>IF(N895="snížená",J895,0)</f>
        <v>0</v>
      </c>
      <c r="BG895" s="192">
        <f>IF(N895="zákl. přenesená",J895,0)</f>
        <v>0</v>
      </c>
      <c r="BH895" s="192">
        <f>IF(N895="sníž. přenesená",J895,0)</f>
        <v>0</v>
      </c>
      <c r="BI895" s="192">
        <f>IF(N895="nulová",J895,0)</f>
        <v>0</v>
      </c>
      <c r="BJ895" s="19" t="s">
        <v>80</v>
      </c>
      <c r="BK895" s="192">
        <f>ROUND(I895*H895,2)</f>
        <v>0</v>
      </c>
      <c r="BL895" s="19" t="s">
        <v>286</v>
      </c>
      <c r="BM895" s="191" t="s">
        <v>1333</v>
      </c>
    </row>
    <row r="896" s="13" customFormat="1">
      <c r="A896" s="13"/>
      <c r="B896" s="193"/>
      <c r="C896" s="13"/>
      <c r="D896" s="194" t="s">
        <v>175</v>
      </c>
      <c r="E896" s="195" t="s">
        <v>1</v>
      </c>
      <c r="F896" s="196" t="s">
        <v>874</v>
      </c>
      <c r="G896" s="13"/>
      <c r="H896" s="195" t="s">
        <v>1</v>
      </c>
      <c r="I896" s="197"/>
      <c r="J896" s="13"/>
      <c r="K896" s="13"/>
      <c r="L896" s="193"/>
      <c r="M896" s="198"/>
      <c r="N896" s="199"/>
      <c r="O896" s="199"/>
      <c r="P896" s="199"/>
      <c r="Q896" s="199"/>
      <c r="R896" s="199"/>
      <c r="S896" s="199"/>
      <c r="T896" s="20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195" t="s">
        <v>175</v>
      </c>
      <c r="AU896" s="195" t="s">
        <v>82</v>
      </c>
      <c r="AV896" s="13" t="s">
        <v>80</v>
      </c>
      <c r="AW896" s="13" t="s">
        <v>30</v>
      </c>
      <c r="AX896" s="13" t="s">
        <v>74</v>
      </c>
      <c r="AY896" s="195" t="s">
        <v>166</v>
      </c>
    </row>
    <row r="897" s="14" customFormat="1">
      <c r="A897" s="14"/>
      <c r="B897" s="201"/>
      <c r="C897" s="14"/>
      <c r="D897" s="194" t="s">
        <v>175</v>
      </c>
      <c r="E897" s="202" t="s">
        <v>1</v>
      </c>
      <c r="F897" s="203" t="s">
        <v>1267</v>
      </c>
      <c r="G897" s="14"/>
      <c r="H897" s="204">
        <v>54.810000000000002</v>
      </c>
      <c r="I897" s="205"/>
      <c r="J897" s="14"/>
      <c r="K897" s="14"/>
      <c r="L897" s="201"/>
      <c r="M897" s="206"/>
      <c r="N897" s="207"/>
      <c r="O897" s="207"/>
      <c r="P897" s="207"/>
      <c r="Q897" s="207"/>
      <c r="R897" s="207"/>
      <c r="S897" s="207"/>
      <c r="T897" s="208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02" t="s">
        <v>175</v>
      </c>
      <c r="AU897" s="202" t="s">
        <v>82</v>
      </c>
      <c r="AV897" s="14" t="s">
        <v>82</v>
      </c>
      <c r="AW897" s="14" t="s">
        <v>30</v>
      </c>
      <c r="AX897" s="14" t="s">
        <v>80</v>
      </c>
      <c r="AY897" s="202" t="s">
        <v>166</v>
      </c>
    </row>
    <row r="898" s="14" customFormat="1">
      <c r="A898" s="14"/>
      <c r="B898" s="201"/>
      <c r="C898" s="14"/>
      <c r="D898" s="194" t="s">
        <v>175</v>
      </c>
      <c r="E898" s="14"/>
      <c r="F898" s="203" t="s">
        <v>1334</v>
      </c>
      <c r="G898" s="14"/>
      <c r="H898" s="204">
        <v>115.101</v>
      </c>
      <c r="I898" s="205"/>
      <c r="J898" s="14"/>
      <c r="K898" s="14"/>
      <c r="L898" s="201"/>
      <c r="M898" s="206"/>
      <c r="N898" s="207"/>
      <c r="O898" s="207"/>
      <c r="P898" s="207"/>
      <c r="Q898" s="207"/>
      <c r="R898" s="207"/>
      <c r="S898" s="207"/>
      <c r="T898" s="208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02" t="s">
        <v>175</v>
      </c>
      <c r="AU898" s="202" t="s">
        <v>82</v>
      </c>
      <c r="AV898" s="14" t="s">
        <v>82</v>
      </c>
      <c r="AW898" s="14" t="s">
        <v>3</v>
      </c>
      <c r="AX898" s="14" t="s">
        <v>80</v>
      </c>
      <c r="AY898" s="202" t="s">
        <v>166</v>
      </c>
    </row>
    <row r="899" s="2" customFormat="1" ht="16.5" customHeight="1">
      <c r="A899" s="38"/>
      <c r="B899" s="179"/>
      <c r="C899" s="217" t="s">
        <v>1335</v>
      </c>
      <c r="D899" s="217" t="s">
        <v>259</v>
      </c>
      <c r="E899" s="218" t="s">
        <v>1336</v>
      </c>
      <c r="F899" s="219" t="s">
        <v>1337</v>
      </c>
      <c r="G899" s="220" t="s">
        <v>189</v>
      </c>
      <c r="H899" s="221">
        <v>11.505000000000001</v>
      </c>
      <c r="I899" s="222"/>
      <c r="J899" s="223">
        <f>ROUND(I899*H899,2)</f>
        <v>0</v>
      </c>
      <c r="K899" s="219" t="s">
        <v>172</v>
      </c>
      <c r="L899" s="224"/>
      <c r="M899" s="225" t="s">
        <v>1</v>
      </c>
      <c r="N899" s="226" t="s">
        <v>39</v>
      </c>
      <c r="O899" s="77"/>
      <c r="P899" s="189">
        <f>O899*H899</f>
        <v>0</v>
      </c>
      <c r="Q899" s="189">
        <v>0.029999999999999999</v>
      </c>
      <c r="R899" s="189">
        <f>Q899*H899</f>
        <v>0.34515000000000001</v>
      </c>
      <c r="S899" s="189">
        <v>0</v>
      </c>
      <c r="T899" s="190">
        <f>S899*H899</f>
        <v>0</v>
      </c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  <c r="AE899" s="38"/>
      <c r="AR899" s="191" t="s">
        <v>367</v>
      </c>
      <c r="AT899" s="191" t="s">
        <v>259</v>
      </c>
      <c r="AU899" s="191" t="s">
        <v>82</v>
      </c>
      <c r="AY899" s="19" t="s">
        <v>166</v>
      </c>
      <c r="BE899" s="192">
        <f>IF(N899="základní",J899,0)</f>
        <v>0</v>
      </c>
      <c r="BF899" s="192">
        <f>IF(N899="snížená",J899,0)</f>
        <v>0</v>
      </c>
      <c r="BG899" s="192">
        <f>IF(N899="zákl. přenesená",J899,0)</f>
        <v>0</v>
      </c>
      <c r="BH899" s="192">
        <f>IF(N899="sníž. přenesená",J899,0)</f>
        <v>0</v>
      </c>
      <c r="BI899" s="192">
        <f>IF(N899="nulová",J899,0)</f>
        <v>0</v>
      </c>
      <c r="BJ899" s="19" t="s">
        <v>80</v>
      </c>
      <c r="BK899" s="192">
        <f>ROUND(I899*H899,2)</f>
        <v>0</v>
      </c>
      <c r="BL899" s="19" t="s">
        <v>286</v>
      </c>
      <c r="BM899" s="191" t="s">
        <v>1338</v>
      </c>
    </row>
    <row r="900" s="13" customFormat="1">
      <c r="A900" s="13"/>
      <c r="B900" s="193"/>
      <c r="C900" s="13"/>
      <c r="D900" s="194" t="s">
        <v>175</v>
      </c>
      <c r="E900" s="195" t="s">
        <v>1</v>
      </c>
      <c r="F900" s="196" t="s">
        <v>872</v>
      </c>
      <c r="G900" s="13"/>
      <c r="H900" s="195" t="s">
        <v>1</v>
      </c>
      <c r="I900" s="197"/>
      <c r="J900" s="13"/>
      <c r="K900" s="13"/>
      <c r="L900" s="193"/>
      <c r="M900" s="198"/>
      <c r="N900" s="199"/>
      <c r="O900" s="199"/>
      <c r="P900" s="199"/>
      <c r="Q900" s="199"/>
      <c r="R900" s="199"/>
      <c r="S900" s="199"/>
      <c r="T900" s="200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195" t="s">
        <v>175</v>
      </c>
      <c r="AU900" s="195" t="s">
        <v>82</v>
      </c>
      <c r="AV900" s="13" t="s">
        <v>80</v>
      </c>
      <c r="AW900" s="13" t="s">
        <v>30</v>
      </c>
      <c r="AX900" s="13" t="s">
        <v>74</v>
      </c>
      <c r="AY900" s="195" t="s">
        <v>166</v>
      </c>
    </row>
    <row r="901" s="14" customFormat="1">
      <c r="A901" s="14"/>
      <c r="B901" s="201"/>
      <c r="C901" s="14"/>
      <c r="D901" s="194" t="s">
        <v>175</v>
      </c>
      <c r="E901" s="202" t="s">
        <v>1</v>
      </c>
      <c r="F901" s="203" t="s">
        <v>1339</v>
      </c>
      <c r="G901" s="14"/>
      <c r="H901" s="204">
        <v>6.4349999999999996</v>
      </c>
      <c r="I901" s="205"/>
      <c r="J901" s="14"/>
      <c r="K901" s="14"/>
      <c r="L901" s="201"/>
      <c r="M901" s="206"/>
      <c r="N901" s="207"/>
      <c r="O901" s="207"/>
      <c r="P901" s="207"/>
      <c r="Q901" s="207"/>
      <c r="R901" s="207"/>
      <c r="S901" s="207"/>
      <c r="T901" s="208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02" t="s">
        <v>175</v>
      </c>
      <c r="AU901" s="202" t="s">
        <v>82</v>
      </c>
      <c r="AV901" s="14" t="s">
        <v>82</v>
      </c>
      <c r="AW901" s="14" t="s">
        <v>30</v>
      </c>
      <c r="AX901" s="14" t="s">
        <v>74</v>
      </c>
      <c r="AY901" s="202" t="s">
        <v>166</v>
      </c>
    </row>
    <row r="902" s="13" customFormat="1">
      <c r="A902" s="13"/>
      <c r="B902" s="193"/>
      <c r="C902" s="13"/>
      <c r="D902" s="194" t="s">
        <v>175</v>
      </c>
      <c r="E902" s="195" t="s">
        <v>1</v>
      </c>
      <c r="F902" s="196" t="s">
        <v>874</v>
      </c>
      <c r="G902" s="13"/>
      <c r="H902" s="195" t="s">
        <v>1</v>
      </c>
      <c r="I902" s="197"/>
      <c r="J902" s="13"/>
      <c r="K902" s="13"/>
      <c r="L902" s="193"/>
      <c r="M902" s="198"/>
      <c r="N902" s="199"/>
      <c r="O902" s="199"/>
      <c r="P902" s="199"/>
      <c r="Q902" s="199"/>
      <c r="R902" s="199"/>
      <c r="S902" s="199"/>
      <c r="T902" s="200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195" t="s">
        <v>175</v>
      </c>
      <c r="AU902" s="195" t="s">
        <v>82</v>
      </c>
      <c r="AV902" s="13" t="s">
        <v>80</v>
      </c>
      <c r="AW902" s="13" t="s">
        <v>30</v>
      </c>
      <c r="AX902" s="13" t="s">
        <v>74</v>
      </c>
      <c r="AY902" s="195" t="s">
        <v>166</v>
      </c>
    </row>
    <row r="903" s="14" customFormat="1">
      <c r="A903" s="14"/>
      <c r="B903" s="201"/>
      <c r="C903" s="14"/>
      <c r="D903" s="194" t="s">
        <v>175</v>
      </c>
      <c r="E903" s="202" t="s">
        <v>1</v>
      </c>
      <c r="F903" s="203" t="s">
        <v>1340</v>
      </c>
      <c r="G903" s="14"/>
      <c r="H903" s="204">
        <v>5.0700000000000003</v>
      </c>
      <c r="I903" s="205"/>
      <c r="J903" s="14"/>
      <c r="K903" s="14"/>
      <c r="L903" s="201"/>
      <c r="M903" s="206"/>
      <c r="N903" s="207"/>
      <c r="O903" s="207"/>
      <c r="P903" s="207"/>
      <c r="Q903" s="207"/>
      <c r="R903" s="207"/>
      <c r="S903" s="207"/>
      <c r="T903" s="208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02" t="s">
        <v>175</v>
      </c>
      <c r="AU903" s="202" t="s">
        <v>82</v>
      </c>
      <c r="AV903" s="14" t="s">
        <v>82</v>
      </c>
      <c r="AW903" s="14" t="s">
        <v>30</v>
      </c>
      <c r="AX903" s="14" t="s">
        <v>74</v>
      </c>
      <c r="AY903" s="202" t="s">
        <v>166</v>
      </c>
    </row>
    <row r="904" s="15" customFormat="1">
      <c r="A904" s="15"/>
      <c r="B904" s="209"/>
      <c r="C904" s="15"/>
      <c r="D904" s="194" t="s">
        <v>175</v>
      </c>
      <c r="E904" s="210" t="s">
        <v>1</v>
      </c>
      <c r="F904" s="211" t="s">
        <v>180</v>
      </c>
      <c r="G904" s="15"/>
      <c r="H904" s="212">
        <v>11.504999999999999</v>
      </c>
      <c r="I904" s="213"/>
      <c r="J904" s="15"/>
      <c r="K904" s="15"/>
      <c r="L904" s="209"/>
      <c r="M904" s="214"/>
      <c r="N904" s="215"/>
      <c r="O904" s="215"/>
      <c r="P904" s="215"/>
      <c r="Q904" s="215"/>
      <c r="R904" s="215"/>
      <c r="S904" s="215"/>
      <c r="T904" s="216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10" t="s">
        <v>175</v>
      </c>
      <c r="AU904" s="210" t="s">
        <v>82</v>
      </c>
      <c r="AV904" s="15" t="s">
        <v>173</v>
      </c>
      <c r="AW904" s="15" t="s">
        <v>30</v>
      </c>
      <c r="AX904" s="15" t="s">
        <v>80</v>
      </c>
      <c r="AY904" s="210" t="s">
        <v>166</v>
      </c>
    </row>
    <row r="905" s="2" customFormat="1" ht="24.15" customHeight="1">
      <c r="A905" s="38"/>
      <c r="B905" s="179"/>
      <c r="C905" s="180" t="s">
        <v>1341</v>
      </c>
      <c r="D905" s="180" t="s">
        <v>168</v>
      </c>
      <c r="E905" s="181" t="s">
        <v>1342</v>
      </c>
      <c r="F905" s="182" t="s">
        <v>1343</v>
      </c>
      <c r="G905" s="183" t="s">
        <v>171</v>
      </c>
      <c r="H905" s="184">
        <v>74.849999999999994</v>
      </c>
      <c r="I905" s="185"/>
      <c r="J905" s="186">
        <f>ROUND(I905*H905,2)</f>
        <v>0</v>
      </c>
      <c r="K905" s="182" t="s">
        <v>172</v>
      </c>
      <c r="L905" s="39"/>
      <c r="M905" s="187" t="s">
        <v>1</v>
      </c>
      <c r="N905" s="188" t="s">
        <v>39</v>
      </c>
      <c r="O905" s="77"/>
      <c r="P905" s="189">
        <f>O905*H905</f>
        <v>0</v>
      </c>
      <c r="Q905" s="189">
        <v>1.0000000000000001E-05</v>
      </c>
      <c r="R905" s="189">
        <f>Q905*H905</f>
        <v>0.00074850000000000003</v>
      </c>
      <c r="S905" s="189">
        <v>0</v>
      </c>
      <c r="T905" s="190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191" t="s">
        <v>286</v>
      </c>
      <c r="AT905" s="191" t="s">
        <v>168</v>
      </c>
      <c r="AU905" s="191" t="s">
        <v>82</v>
      </c>
      <c r="AY905" s="19" t="s">
        <v>166</v>
      </c>
      <c r="BE905" s="192">
        <f>IF(N905="základní",J905,0)</f>
        <v>0</v>
      </c>
      <c r="BF905" s="192">
        <f>IF(N905="snížená",J905,0)</f>
        <v>0</v>
      </c>
      <c r="BG905" s="192">
        <f>IF(N905="zákl. přenesená",J905,0)</f>
        <v>0</v>
      </c>
      <c r="BH905" s="192">
        <f>IF(N905="sníž. přenesená",J905,0)</f>
        <v>0</v>
      </c>
      <c r="BI905" s="192">
        <f>IF(N905="nulová",J905,0)</f>
        <v>0</v>
      </c>
      <c r="BJ905" s="19" t="s">
        <v>80</v>
      </c>
      <c r="BK905" s="192">
        <f>ROUND(I905*H905,2)</f>
        <v>0</v>
      </c>
      <c r="BL905" s="19" t="s">
        <v>286</v>
      </c>
      <c r="BM905" s="191" t="s">
        <v>1344</v>
      </c>
    </row>
    <row r="906" s="13" customFormat="1">
      <c r="A906" s="13"/>
      <c r="B906" s="193"/>
      <c r="C906" s="13"/>
      <c r="D906" s="194" t="s">
        <v>175</v>
      </c>
      <c r="E906" s="195" t="s">
        <v>1</v>
      </c>
      <c r="F906" s="196" t="s">
        <v>849</v>
      </c>
      <c r="G906" s="13"/>
      <c r="H906" s="195" t="s">
        <v>1</v>
      </c>
      <c r="I906" s="197"/>
      <c r="J906" s="13"/>
      <c r="K906" s="13"/>
      <c r="L906" s="193"/>
      <c r="M906" s="198"/>
      <c r="N906" s="199"/>
      <c r="O906" s="199"/>
      <c r="P906" s="199"/>
      <c r="Q906" s="199"/>
      <c r="R906" s="199"/>
      <c r="S906" s="199"/>
      <c r="T906" s="200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195" t="s">
        <v>175</v>
      </c>
      <c r="AU906" s="195" t="s">
        <v>82</v>
      </c>
      <c r="AV906" s="13" t="s">
        <v>80</v>
      </c>
      <c r="AW906" s="13" t="s">
        <v>30</v>
      </c>
      <c r="AX906" s="13" t="s">
        <v>74</v>
      </c>
      <c r="AY906" s="195" t="s">
        <v>166</v>
      </c>
    </row>
    <row r="907" s="14" customFormat="1">
      <c r="A907" s="14"/>
      <c r="B907" s="201"/>
      <c r="C907" s="14"/>
      <c r="D907" s="194" t="s">
        <v>175</v>
      </c>
      <c r="E907" s="202" t="s">
        <v>1</v>
      </c>
      <c r="F907" s="203" t="s">
        <v>850</v>
      </c>
      <c r="G907" s="14"/>
      <c r="H907" s="204">
        <v>64.650000000000006</v>
      </c>
      <c r="I907" s="205"/>
      <c r="J907" s="14"/>
      <c r="K907" s="14"/>
      <c r="L907" s="201"/>
      <c r="M907" s="206"/>
      <c r="N907" s="207"/>
      <c r="O907" s="207"/>
      <c r="P907" s="207"/>
      <c r="Q907" s="207"/>
      <c r="R907" s="207"/>
      <c r="S907" s="207"/>
      <c r="T907" s="208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02" t="s">
        <v>175</v>
      </c>
      <c r="AU907" s="202" t="s">
        <v>82</v>
      </c>
      <c r="AV907" s="14" t="s">
        <v>82</v>
      </c>
      <c r="AW907" s="14" t="s">
        <v>30</v>
      </c>
      <c r="AX907" s="14" t="s">
        <v>74</v>
      </c>
      <c r="AY907" s="202" t="s">
        <v>166</v>
      </c>
    </row>
    <row r="908" s="13" customFormat="1">
      <c r="A908" s="13"/>
      <c r="B908" s="193"/>
      <c r="C908" s="13"/>
      <c r="D908" s="194" t="s">
        <v>175</v>
      </c>
      <c r="E908" s="195" t="s">
        <v>1</v>
      </c>
      <c r="F908" s="196" t="s">
        <v>851</v>
      </c>
      <c r="G908" s="13"/>
      <c r="H908" s="195" t="s">
        <v>1</v>
      </c>
      <c r="I908" s="197"/>
      <c r="J908" s="13"/>
      <c r="K908" s="13"/>
      <c r="L908" s="193"/>
      <c r="M908" s="198"/>
      <c r="N908" s="199"/>
      <c r="O908" s="199"/>
      <c r="P908" s="199"/>
      <c r="Q908" s="199"/>
      <c r="R908" s="199"/>
      <c r="S908" s="199"/>
      <c r="T908" s="200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195" t="s">
        <v>175</v>
      </c>
      <c r="AU908" s="195" t="s">
        <v>82</v>
      </c>
      <c r="AV908" s="13" t="s">
        <v>80</v>
      </c>
      <c r="AW908" s="13" t="s">
        <v>30</v>
      </c>
      <c r="AX908" s="13" t="s">
        <v>74</v>
      </c>
      <c r="AY908" s="195" t="s">
        <v>166</v>
      </c>
    </row>
    <row r="909" s="14" customFormat="1">
      <c r="A909" s="14"/>
      <c r="B909" s="201"/>
      <c r="C909" s="14"/>
      <c r="D909" s="194" t="s">
        <v>175</v>
      </c>
      <c r="E909" s="202" t="s">
        <v>1</v>
      </c>
      <c r="F909" s="203" t="s">
        <v>852</v>
      </c>
      <c r="G909" s="14"/>
      <c r="H909" s="204">
        <v>10.199999999999999</v>
      </c>
      <c r="I909" s="205"/>
      <c r="J909" s="14"/>
      <c r="K909" s="14"/>
      <c r="L909" s="201"/>
      <c r="M909" s="206"/>
      <c r="N909" s="207"/>
      <c r="O909" s="207"/>
      <c r="P909" s="207"/>
      <c r="Q909" s="207"/>
      <c r="R909" s="207"/>
      <c r="S909" s="207"/>
      <c r="T909" s="208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02" t="s">
        <v>175</v>
      </c>
      <c r="AU909" s="202" t="s">
        <v>82</v>
      </c>
      <c r="AV909" s="14" t="s">
        <v>82</v>
      </c>
      <c r="AW909" s="14" t="s">
        <v>30</v>
      </c>
      <c r="AX909" s="14" t="s">
        <v>74</v>
      </c>
      <c r="AY909" s="202" t="s">
        <v>166</v>
      </c>
    </row>
    <row r="910" s="15" customFormat="1">
      <c r="A910" s="15"/>
      <c r="B910" s="209"/>
      <c r="C910" s="15"/>
      <c r="D910" s="194" t="s">
        <v>175</v>
      </c>
      <c r="E910" s="210" t="s">
        <v>1</v>
      </c>
      <c r="F910" s="211" t="s">
        <v>180</v>
      </c>
      <c r="G910" s="15"/>
      <c r="H910" s="212">
        <v>74.850000000000009</v>
      </c>
      <c r="I910" s="213"/>
      <c r="J910" s="15"/>
      <c r="K910" s="15"/>
      <c r="L910" s="209"/>
      <c r="M910" s="214"/>
      <c r="N910" s="215"/>
      <c r="O910" s="215"/>
      <c r="P910" s="215"/>
      <c r="Q910" s="215"/>
      <c r="R910" s="215"/>
      <c r="S910" s="215"/>
      <c r="T910" s="216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10" t="s">
        <v>175</v>
      </c>
      <c r="AU910" s="210" t="s">
        <v>82</v>
      </c>
      <c r="AV910" s="15" t="s">
        <v>173</v>
      </c>
      <c r="AW910" s="15" t="s">
        <v>30</v>
      </c>
      <c r="AX910" s="15" t="s">
        <v>80</v>
      </c>
      <c r="AY910" s="210" t="s">
        <v>166</v>
      </c>
    </row>
    <row r="911" s="2" customFormat="1" ht="16.5" customHeight="1">
      <c r="A911" s="38"/>
      <c r="B911" s="179"/>
      <c r="C911" s="217" t="s">
        <v>1345</v>
      </c>
      <c r="D911" s="217" t="s">
        <v>259</v>
      </c>
      <c r="E911" s="218" t="s">
        <v>1346</v>
      </c>
      <c r="F911" s="219" t="s">
        <v>1347</v>
      </c>
      <c r="G911" s="220" t="s">
        <v>171</v>
      </c>
      <c r="H911" s="221">
        <v>86.078000000000003</v>
      </c>
      <c r="I911" s="222"/>
      <c r="J911" s="223">
        <f>ROUND(I911*H911,2)</f>
        <v>0</v>
      </c>
      <c r="K911" s="219" t="s">
        <v>172</v>
      </c>
      <c r="L911" s="224"/>
      <c r="M911" s="225" t="s">
        <v>1</v>
      </c>
      <c r="N911" s="226" t="s">
        <v>39</v>
      </c>
      <c r="O911" s="77"/>
      <c r="P911" s="189">
        <f>O911*H911</f>
        <v>0</v>
      </c>
      <c r="Q911" s="189">
        <v>0.00040000000000000002</v>
      </c>
      <c r="R911" s="189">
        <f>Q911*H911</f>
        <v>0.034431200000000002</v>
      </c>
      <c r="S911" s="189">
        <v>0</v>
      </c>
      <c r="T911" s="190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191" t="s">
        <v>367</v>
      </c>
      <c r="AT911" s="191" t="s">
        <v>259</v>
      </c>
      <c r="AU911" s="191" t="s">
        <v>82</v>
      </c>
      <c r="AY911" s="19" t="s">
        <v>166</v>
      </c>
      <c r="BE911" s="192">
        <f>IF(N911="základní",J911,0)</f>
        <v>0</v>
      </c>
      <c r="BF911" s="192">
        <f>IF(N911="snížená",J911,0)</f>
        <v>0</v>
      </c>
      <c r="BG911" s="192">
        <f>IF(N911="zákl. přenesená",J911,0)</f>
        <v>0</v>
      </c>
      <c r="BH911" s="192">
        <f>IF(N911="sníž. přenesená",J911,0)</f>
        <v>0</v>
      </c>
      <c r="BI911" s="192">
        <f>IF(N911="nulová",J911,0)</f>
        <v>0</v>
      </c>
      <c r="BJ911" s="19" t="s">
        <v>80</v>
      </c>
      <c r="BK911" s="192">
        <f>ROUND(I911*H911,2)</f>
        <v>0</v>
      </c>
      <c r="BL911" s="19" t="s">
        <v>286</v>
      </c>
      <c r="BM911" s="191" t="s">
        <v>1348</v>
      </c>
    </row>
    <row r="912" s="14" customFormat="1">
      <c r="A912" s="14"/>
      <c r="B912" s="201"/>
      <c r="C912" s="14"/>
      <c r="D912" s="194" t="s">
        <v>175</v>
      </c>
      <c r="E912" s="202" t="s">
        <v>1</v>
      </c>
      <c r="F912" s="203" t="s">
        <v>1349</v>
      </c>
      <c r="G912" s="14"/>
      <c r="H912" s="204">
        <v>86.078000000000003</v>
      </c>
      <c r="I912" s="205"/>
      <c r="J912" s="14"/>
      <c r="K912" s="14"/>
      <c r="L912" s="201"/>
      <c r="M912" s="206"/>
      <c r="N912" s="207"/>
      <c r="O912" s="207"/>
      <c r="P912" s="207"/>
      <c r="Q912" s="207"/>
      <c r="R912" s="207"/>
      <c r="S912" s="207"/>
      <c r="T912" s="208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02" t="s">
        <v>175</v>
      </c>
      <c r="AU912" s="202" t="s">
        <v>82</v>
      </c>
      <c r="AV912" s="14" t="s">
        <v>82</v>
      </c>
      <c r="AW912" s="14" t="s">
        <v>30</v>
      </c>
      <c r="AX912" s="14" t="s">
        <v>80</v>
      </c>
      <c r="AY912" s="202" t="s">
        <v>166</v>
      </c>
    </row>
    <row r="913" s="2" customFormat="1" ht="24.15" customHeight="1">
      <c r="A913" s="38"/>
      <c r="B913" s="179"/>
      <c r="C913" s="180" t="s">
        <v>1350</v>
      </c>
      <c r="D913" s="180" t="s">
        <v>168</v>
      </c>
      <c r="E913" s="181" t="s">
        <v>1351</v>
      </c>
      <c r="F913" s="182" t="s">
        <v>1352</v>
      </c>
      <c r="G913" s="183" t="s">
        <v>243</v>
      </c>
      <c r="H913" s="184">
        <v>1.704</v>
      </c>
      <c r="I913" s="185"/>
      <c r="J913" s="186">
        <f>ROUND(I913*H913,2)</f>
        <v>0</v>
      </c>
      <c r="K913" s="182" t="s">
        <v>172</v>
      </c>
      <c r="L913" s="39"/>
      <c r="M913" s="187" t="s">
        <v>1</v>
      </c>
      <c r="N913" s="188" t="s">
        <v>39</v>
      </c>
      <c r="O913" s="77"/>
      <c r="P913" s="189">
        <f>O913*H913</f>
        <v>0</v>
      </c>
      <c r="Q913" s="189">
        <v>0</v>
      </c>
      <c r="R913" s="189">
        <f>Q913*H913</f>
        <v>0</v>
      </c>
      <c r="S913" s="189">
        <v>0</v>
      </c>
      <c r="T913" s="190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191" t="s">
        <v>286</v>
      </c>
      <c r="AT913" s="191" t="s">
        <v>168</v>
      </c>
      <c r="AU913" s="191" t="s">
        <v>82</v>
      </c>
      <c r="AY913" s="19" t="s">
        <v>166</v>
      </c>
      <c r="BE913" s="192">
        <f>IF(N913="základní",J913,0)</f>
        <v>0</v>
      </c>
      <c r="BF913" s="192">
        <f>IF(N913="snížená",J913,0)</f>
        <v>0</v>
      </c>
      <c r="BG913" s="192">
        <f>IF(N913="zákl. přenesená",J913,0)</f>
        <v>0</v>
      </c>
      <c r="BH913" s="192">
        <f>IF(N913="sníž. přenesená",J913,0)</f>
        <v>0</v>
      </c>
      <c r="BI913" s="192">
        <f>IF(N913="nulová",J913,0)</f>
        <v>0</v>
      </c>
      <c r="BJ913" s="19" t="s">
        <v>80</v>
      </c>
      <c r="BK913" s="192">
        <f>ROUND(I913*H913,2)</f>
        <v>0</v>
      </c>
      <c r="BL913" s="19" t="s">
        <v>286</v>
      </c>
      <c r="BM913" s="191" t="s">
        <v>1353</v>
      </c>
    </row>
    <row r="914" s="12" customFormat="1" ht="22.8" customHeight="1">
      <c r="A914" s="12"/>
      <c r="B914" s="166"/>
      <c r="C914" s="12"/>
      <c r="D914" s="167" t="s">
        <v>73</v>
      </c>
      <c r="E914" s="177" t="s">
        <v>1354</v>
      </c>
      <c r="F914" s="177" t="s">
        <v>1355</v>
      </c>
      <c r="G914" s="12"/>
      <c r="H914" s="12"/>
      <c r="I914" s="169"/>
      <c r="J914" s="178">
        <f>BK914</f>
        <v>0</v>
      </c>
      <c r="K914" s="12"/>
      <c r="L914" s="166"/>
      <c r="M914" s="171"/>
      <c r="N914" s="172"/>
      <c r="O914" s="172"/>
      <c r="P914" s="173">
        <f>SUM(P915:P918)</f>
        <v>0</v>
      </c>
      <c r="Q914" s="172"/>
      <c r="R914" s="173">
        <f>SUM(R915:R918)</f>
        <v>0.057259999999999998</v>
      </c>
      <c r="S914" s="172"/>
      <c r="T914" s="174">
        <f>SUM(T915:T918)</f>
        <v>0</v>
      </c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R914" s="167" t="s">
        <v>82</v>
      </c>
      <c r="AT914" s="175" t="s">
        <v>73</v>
      </c>
      <c r="AU914" s="175" t="s">
        <v>80</v>
      </c>
      <c r="AY914" s="167" t="s">
        <v>166</v>
      </c>
      <c r="BK914" s="176">
        <f>SUM(BK915:BK918)</f>
        <v>0</v>
      </c>
    </row>
    <row r="915" s="2" customFormat="1" ht="37.8" customHeight="1">
      <c r="A915" s="38"/>
      <c r="B915" s="179"/>
      <c r="C915" s="180" t="s">
        <v>1356</v>
      </c>
      <c r="D915" s="180" t="s">
        <v>168</v>
      </c>
      <c r="E915" s="181" t="s">
        <v>1357</v>
      </c>
      <c r="F915" s="182" t="s">
        <v>1358</v>
      </c>
      <c r="G915" s="183" t="s">
        <v>282</v>
      </c>
      <c r="H915" s="184">
        <v>4</v>
      </c>
      <c r="I915" s="185"/>
      <c r="J915" s="186">
        <f>ROUND(I915*H915,2)</f>
        <v>0</v>
      </c>
      <c r="K915" s="182" t="s">
        <v>1</v>
      </c>
      <c r="L915" s="39"/>
      <c r="M915" s="187" t="s">
        <v>1</v>
      </c>
      <c r="N915" s="188" t="s">
        <v>39</v>
      </c>
      <c r="O915" s="77"/>
      <c r="P915" s="189">
        <f>O915*H915</f>
        <v>0</v>
      </c>
      <c r="Q915" s="189">
        <v>0.0081799999999999998</v>
      </c>
      <c r="R915" s="189">
        <f>Q915*H915</f>
        <v>0.032719999999999999</v>
      </c>
      <c r="S915" s="189">
        <v>0</v>
      </c>
      <c r="T915" s="190">
        <f>S915*H915</f>
        <v>0</v>
      </c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  <c r="AE915" s="38"/>
      <c r="AR915" s="191" t="s">
        <v>286</v>
      </c>
      <c r="AT915" s="191" t="s">
        <v>168</v>
      </c>
      <c r="AU915" s="191" t="s">
        <v>82</v>
      </c>
      <c r="AY915" s="19" t="s">
        <v>166</v>
      </c>
      <c r="BE915" s="192">
        <f>IF(N915="základní",J915,0)</f>
        <v>0</v>
      </c>
      <c r="BF915" s="192">
        <f>IF(N915="snížená",J915,0)</f>
        <v>0</v>
      </c>
      <c r="BG915" s="192">
        <f>IF(N915="zákl. přenesená",J915,0)</f>
        <v>0</v>
      </c>
      <c r="BH915" s="192">
        <f>IF(N915="sníž. přenesená",J915,0)</f>
        <v>0</v>
      </c>
      <c r="BI915" s="192">
        <f>IF(N915="nulová",J915,0)</f>
        <v>0</v>
      </c>
      <c r="BJ915" s="19" t="s">
        <v>80</v>
      </c>
      <c r="BK915" s="192">
        <f>ROUND(I915*H915,2)</f>
        <v>0</v>
      </c>
      <c r="BL915" s="19" t="s">
        <v>286</v>
      </c>
      <c r="BM915" s="191" t="s">
        <v>1359</v>
      </c>
    </row>
    <row r="916" s="2" customFormat="1" ht="37.8" customHeight="1">
      <c r="A916" s="38"/>
      <c r="B916" s="179"/>
      <c r="C916" s="180" t="s">
        <v>1360</v>
      </c>
      <c r="D916" s="180" t="s">
        <v>168</v>
      </c>
      <c r="E916" s="181" t="s">
        <v>1361</v>
      </c>
      <c r="F916" s="182" t="s">
        <v>1362</v>
      </c>
      <c r="G916" s="183" t="s">
        <v>282</v>
      </c>
      <c r="H916" s="184">
        <v>1</v>
      </c>
      <c r="I916" s="185"/>
      <c r="J916" s="186">
        <f>ROUND(I916*H916,2)</f>
        <v>0</v>
      </c>
      <c r="K916" s="182" t="s">
        <v>1</v>
      </c>
      <c r="L916" s="39"/>
      <c r="M916" s="187" t="s">
        <v>1</v>
      </c>
      <c r="N916" s="188" t="s">
        <v>39</v>
      </c>
      <c r="O916" s="77"/>
      <c r="P916" s="189">
        <f>O916*H916</f>
        <v>0</v>
      </c>
      <c r="Q916" s="189">
        <v>0.0081799999999999998</v>
      </c>
      <c r="R916" s="189">
        <f>Q916*H916</f>
        <v>0.0081799999999999998</v>
      </c>
      <c r="S916" s="189">
        <v>0</v>
      </c>
      <c r="T916" s="190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191" t="s">
        <v>286</v>
      </c>
      <c r="AT916" s="191" t="s">
        <v>168</v>
      </c>
      <c r="AU916" s="191" t="s">
        <v>82</v>
      </c>
      <c r="AY916" s="19" t="s">
        <v>166</v>
      </c>
      <c r="BE916" s="192">
        <f>IF(N916="základní",J916,0)</f>
        <v>0</v>
      </c>
      <c r="BF916" s="192">
        <f>IF(N916="snížená",J916,0)</f>
        <v>0</v>
      </c>
      <c r="BG916" s="192">
        <f>IF(N916="zákl. přenesená",J916,0)</f>
        <v>0</v>
      </c>
      <c r="BH916" s="192">
        <f>IF(N916="sníž. přenesená",J916,0)</f>
        <v>0</v>
      </c>
      <c r="BI916" s="192">
        <f>IF(N916="nulová",J916,0)</f>
        <v>0</v>
      </c>
      <c r="BJ916" s="19" t="s">
        <v>80</v>
      </c>
      <c r="BK916" s="192">
        <f>ROUND(I916*H916,2)</f>
        <v>0</v>
      </c>
      <c r="BL916" s="19" t="s">
        <v>286</v>
      </c>
      <c r="BM916" s="191" t="s">
        <v>1363</v>
      </c>
    </row>
    <row r="917" s="2" customFormat="1" ht="37.8" customHeight="1">
      <c r="A917" s="38"/>
      <c r="B917" s="179"/>
      <c r="C917" s="180" t="s">
        <v>1364</v>
      </c>
      <c r="D917" s="180" t="s">
        <v>168</v>
      </c>
      <c r="E917" s="181" t="s">
        <v>1365</v>
      </c>
      <c r="F917" s="182" t="s">
        <v>1366</v>
      </c>
      <c r="G917" s="183" t="s">
        <v>282</v>
      </c>
      <c r="H917" s="184">
        <v>1</v>
      </c>
      <c r="I917" s="185"/>
      <c r="J917" s="186">
        <f>ROUND(I917*H917,2)</f>
        <v>0</v>
      </c>
      <c r="K917" s="182" t="s">
        <v>1</v>
      </c>
      <c r="L917" s="39"/>
      <c r="M917" s="187" t="s">
        <v>1</v>
      </c>
      <c r="N917" s="188" t="s">
        <v>39</v>
      </c>
      <c r="O917" s="77"/>
      <c r="P917" s="189">
        <f>O917*H917</f>
        <v>0</v>
      </c>
      <c r="Q917" s="189">
        <v>0.0081799999999999998</v>
      </c>
      <c r="R917" s="189">
        <f>Q917*H917</f>
        <v>0.0081799999999999998</v>
      </c>
      <c r="S917" s="189">
        <v>0</v>
      </c>
      <c r="T917" s="190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191" t="s">
        <v>286</v>
      </c>
      <c r="AT917" s="191" t="s">
        <v>168</v>
      </c>
      <c r="AU917" s="191" t="s">
        <v>82</v>
      </c>
      <c r="AY917" s="19" t="s">
        <v>166</v>
      </c>
      <c r="BE917" s="192">
        <f>IF(N917="základní",J917,0)</f>
        <v>0</v>
      </c>
      <c r="BF917" s="192">
        <f>IF(N917="snížená",J917,0)</f>
        <v>0</v>
      </c>
      <c r="BG917" s="192">
        <f>IF(N917="zákl. přenesená",J917,0)</f>
        <v>0</v>
      </c>
      <c r="BH917" s="192">
        <f>IF(N917="sníž. přenesená",J917,0)</f>
        <v>0</v>
      </c>
      <c r="BI917" s="192">
        <f>IF(N917="nulová",J917,0)</f>
        <v>0</v>
      </c>
      <c r="BJ917" s="19" t="s">
        <v>80</v>
      </c>
      <c r="BK917" s="192">
        <f>ROUND(I917*H917,2)</f>
        <v>0</v>
      </c>
      <c r="BL917" s="19" t="s">
        <v>286</v>
      </c>
      <c r="BM917" s="191" t="s">
        <v>1367</v>
      </c>
    </row>
    <row r="918" s="2" customFormat="1" ht="37.8" customHeight="1">
      <c r="A918" s="38"/>
      <c r="B918" s="179"/>
      <c r="C918" s="180" t="s">
        <v>1368</v>
      </c>
      <c r="D918" s="180" t="s">
        <v>168</v>
      </c>
      <c r="E918" s="181" t="s">
        <v>1369</v>
      </c>
      <c r="F918" s="182" t="s">
        <v>1370</v>
      </c>
      <c r="G918" s="183" t="s">
        <v>282</v>
      </c>
      <c r="H918" s="184">
        <v>1</v>
      </c>
      <c r="I918" s="185"/>
      <c r="J918" s="186">
        <f>ROUND(I918*H918,2)</f>
        <v>0</v>
      </c>
      <c r="K918" s="182" t="s">
        <v>1</v>
      </c>
      <c r="L918" s="39"/>
      <c r="M918" s="187" t="s">
        <v>1</v>
      </c>
      <c r="N918" s="188" t="s">
        <v>39</v>
      </c>
      <c r="O918" s="77"/>
      <c r="P918" s="189">
        <f>O918*H918</f>
        <v>0</v>
      </c>
      <c r="Q918" s="189">
        <v>0.0081799999999999998</v>
      </c>
      <c r="R918" s="189">
        <f>Q918*H918</f>
        <v>0.0081799999999999998</v>
      </c>
      <c r="S918" s="189">
        <v>0</v>
      </c>
      <c r="T918" s="190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191" t="s">
        <v>286</v>
      </c>
      <c r="AT918" s="191" t="s">
        <v>168</v>
      </c>
      <c r="AU918" s="191" t="s">
        <v>82</v>
      </c>
      <c r="AY918" s="19" t="s">
        <v>166</v>
      </c>
      <c r="BE918" s="192">
        <f>IF(N918="základní",J918,0)</f>
        <v>0</v>
      </c>
      <c r="BF918" s="192">
        <f>IF(N918="snížená",J918,0)</f>
        <v>0</v>
      </c>
      <c r="BG918" s="192">
        <f>IF(N918="zákl. přenesená",J918,0)</f>
        <v>0</v>
      </c>
      <c r="BH918" s="192">
        <f>IF(N918="sníž. přenesená",J918,0)</f>
        <v>0</v>
      </c>
      <c r="BI918" s="192">
        <f>IF(N918="nulová",J918,0)</f>
        <v>0</v>
      </c>
      <c r="BJ918" s="19" t="s">
        <v>80</v>
      </c>
      <c r="BK918" s="192">
        <f>ROUND(I918*H918,2)</f>
        <v>0</v>
      </c>
      <c r="BL918" s="19" t="s">
        <v>286</v>
      </c>
      <c r="BM918" s="191" t="s">
        <v>1371</v>
      </c>
    </row>
    <row r="919" s="12" customFormat="1" ht="22.8" customHeight="1">
      <c r="A919" s="12"/>
      <c r="B919" s="166"/>
      <c r="C919" s="12"/>
      <c r="D919" s="167" t="s">
        <v>73</v>
      </c>
      <c r="E919" s="177" t="s">
        <v>1372</v>
      </c>
      <c r="F919" s="177" t="s">
        <v>1373</v>
      </c>
      <c r="G919" s="12"/>
      <c r="H919" s="12"/>
      <c r="I919" s="169"/>
      <c r="J919" s="178">
        <f>BK919</f>
        <v>0</v>
      </c>
      <c r="K919" s="12"/>
      <c r="L919" s="166"/>
      <c r="M919" s="171"/>
      <c r="N919" s="172"/>
      <c r="O919" s="172"/>
      <c r="P919" s="173">
        <f>SUM(P920:P924)</f>
        <v>0</v>
      </c>
      <c r="Q919" s="172"/>
      <c r="R919" s="173">
        <f>SUM(R920:R924)</f>
        <v>0.0018216</v>
      </c>
      <c r="S919" s="172"/>
      <c r="T919" s="174">
        <f>SUM(T920:T924)</f>
        <v>0</v>
      </c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R919" s="167" t="s">
        <v>82</v>
      </c>
      <c r="AT919" s="175" t="s">
        <v>73</v>
      </c>
      <c r="AU919" s="175" t="s">
        <v>80</v>
      </c>
      <c r="AY919" s="167" t="s">
        <v>166</v>
      </c>
      <c r="BK919" s="176">
        <f>SUM(BK920:BK924)</f>
        <v>0</v>
      </c>
    </row>
    <row r="920" s="2" customFormat="1" ht="24.15" customHeight="1">
      <c r="A920" s="38"/>
      <c r="B920" s="179"/>
      <c r="C920" s="180" t="s">
        <v>1374</v>
      </c>
      <c r="D920" s="180" t="s">
        <v>168</v>
      </c>
      <c r="E920" s="181" t="s">
        <v>1375</v>
      </c>
      <c r="F920" s="182" t="s">
        <v>1376</v>
      </c>
      <c r="G920" s="183" t="s">
        <v>391</v>
      </c>
      <c r="H920" s="184">
        <v>2.3999999999999999</v>
      </c>
      <c r="I920" s="185"/>
      <c r="J920" s="186">
        <f>ROUND(I920*H920,2)</f>
        <v>0</v>
      </c>
      <c r="K920" s="182" t="s">
        <v>172</v>
      </c>
      <c r="L920" s="39"/>
      <c r="M920" s="187" t="s">
        <v>1</v>
      </c>
      <c r="N920" s="188" t="s">
        <v>39</v>
      </c>
      <c r="O920" s="77"/>
      <c r="P920" s="189">
        <f>O920*H920</f>
        <v>0</v>
      </c>
      <c r="Q920" s="189">
        <v>0</v>
      </c>
      <c r="R920" s="189">
        <f>Q920*H920</f>
        <v>0</v>
      </c>
      <c r="S920" s="189">
        <v>0</v>
      </c>
      <c r="T920" s="190">
        <f>S920*H920</f>
        <v>0</v>
      </c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R920" s="191" t="s">
        <v>286</v>
      </c>
      <c r="AT920" s="191" t="s">
        <v>168</v>
      </c>
      <c r="AU920" s="191" t="s">
        <v>82</v>
      </c>
      <c r="AY920" s="19" t="s">
        <v>166</v>
      </c>
      <c r="BE920" s="192">
        <f>IF(N920="základní",J920,0)</f>
        <v>0</v>
      </c>
      <c r="BF920" s="192">
        <f>IF(N920="snížená",J920,0)</f>
        <v>0</v>
      </c>
      <c r="BG920" s="192">
        <f>IF(N920="zákl. přenesená",J920,0)</f>
        <v>0</v>
      </c>
      <c r="BH920" s="192">
        <f>IF(N920="sníž. přenesená",J920,0)</f>
        <v>0</v>
      </c>
      <c r="BI920" s="192">
        <f>IF(N920="nulová",J920,0)</f>
        <v>0</v>
      </c>
      <c r="BJ920" s="19" t="s">
        <v>80</v>
      </c>
      <c r="BK920" s="192">
        <f>ROUND(I920*H920,2)</f>
        <v>0</v>
      </c>
      <c r="BL920" s="19" t="s">
        <v>286</v>
      </c>
      <c r="BM920" s="191" t="s">
        <v>1377</v>
      </c>
    </row>
    <row r="921" s="13" customFormat="1">
      <c r="A921" s="13"/>
      <c r="B921" s="193"/>
      <c r="C921" s="13"/>
      <c r="D921" s="194" t="s">
        <v>175</v>
      </c>
      <c r="E921" s="195" t="s">
        <v>1</v>
      </c>
      <c r="F921" s="196" t="s">
        <v>1378</v>
      </c>
      <c r="G921" s="13"/>
      <c r="H921" s="195" t="s">
        <v>1</v>
      </c>
      <c r="I921" s="197"/>
      <c r="J921" s="13"/>
      <c r="K921" s="13"/>
      <c r="L921" s="193"/>
      <c r="M921" s="198"/>
      <c r="N921" s="199"/>
      <c r="O921" s="199"/>
      <c r="P921" s="199"/>
      <c r="Q921" s="199"/>
      <c r="R921" s="199"/>
      <c r="S921" s="199"/>
      <c r="T921" s="200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195" t="s">
        <v>175</v>
      </c>
      <c r="AU921" s="195" t="s">
        <v>82</v>
      </c>
      <c r="AV921" s="13" t="s">
        <v>80</v>
      </c>
      <c r="AW921" s="13" t="s">
        <v>30</v>
      </c>
      <c r="AX921" s="13" t="s">
        <v>74</v>
      </c>
      <c r="AY921" s="195" t="s">
        <v>166</v>
      </c>
    </row>
    <row r="922" s="14" customFormat="1">
      <c r="A922" s="14"/>
      <c r="B922" s="201"/>
      <c r="C922" s="14"/>
      <c r="D922" s="194" t="s">
        <v>175</v>
      </c>
      <c r="E922" s="202" t="s">
        <v>1</v>
      </c>
      <c r="F922" s="203" t="s">
        <v>1379</v>
      </c>
      <c r="G922" s="14"/>
      <c r="H922" s="204">
        <v>2.3999999999999999</v>
      </c>
      <c r="I922" s="205"/>
      <c r="J922" s="14"/>
      <c r="K922" s="14"/>
      <c r="L922" s="201"/>
      <c r="M922" s="206"/>
      <c r="N922" s="207"/>
      <c r="O922" s="207"/>
      <c r="P922" s="207"/>
      <c r="Q922" s="207"/>
      <c r="R922" s="207"/>
      <c r="S922" s="207"/>
      <c r="T922" s="208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02" t="s">
        <v>175</v>
      </c>
      <c r="AU922" s="202" t="s">
        <v>82</v>
      </c>
      <c r="AV922" s="14" t="s">
        <v>82</v>
      </c>
      <c r="AW922" s="14" t="s">
        <v>30</v>
      </c>
      <c r="AX922" s="14" t="s">
        <v>80</v>
      </c>
      <c r="AY922" s="202" t="s">
        <v>166</v>
      </c>
    </row>
    <row r="923" s="2" customFormat="1" ht="24.15" customHeight="1">
      <c r="A923" s="38"/>
      <c r="B923" s="179"/>
      <c r="C923" s="217" t="s">
        <v>1380</v>
      </c>
      <c r="D923" s="217" t="s">
        <v>259</v>
      </c>
      <c r="E923" s="218" t="s">
        <v>1381</v>
      </c>
      <c r="F923" s="219" t="s">
        <v>1382</v>
      </c>
      <c r="G923" s="220" t="s">
        <v>391</v>
      </c>
      <c r="H923" s="221">
        <v>2.6400000000000001</v>
      </c>
      <c r="I923" s="222"/>
      <c r="J923" s="223">
        <f>ROUND(I923*H923,2)</f>
        <v>0</v>
      </c>
      <c r="K923" s="219" t="s">
        <v>172</v>
      </c>
      <c r="L923" s="224"/>
      <c r="M923" s="225" t="s">
        <v>1</v>
      </c>
      <c r="N923" s="226" t="s">
        <v>39</v>
      </c>
      <c r="O923" s="77"/>
      <c r="P923" s="189">
        <f>O923*H923</f>
        <v>0</v>
      </c>
      <c r="Q923" s="189">
        <v>0.00068999999999999997</v>
      </c>
      <c r="R923" s="189">
        <f>Q923*H923</f>
        <v>0.0018216</v>
      </c>
      <c r="S923" s="189">
        <v>0</v>
      </c>
      <c r="T923" s="190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191" t="s">
        <v>367</v>
      </c>
      <c r="AT923" s="191" t="s">
        <v>259</v>
      </c>
      <c r="AU923" s="191" t="s">
        <v>82</v>
      </c>
      <c r="AY923" s="19" t="s">
        <v>166</v>
      </c>
      <c r="BE923" s="192">
        <f>IF(N923="základní",J923,0)</f>
        <v>0</v>
      </c>
      <c r="BF923" s="192">
        <f>IF(N923="snížená",J923,0)</f>
        <v>0</v>
      </c>
      <c r="BG923" s="192">
        <f>IF(N923="zákl. přenesená",J923,0)</f>
        <v>0</v>
      </c>
      <c r="BH923" s="192">
        <f>IF(N923="sníž. přenesená",J923,0)</f>
        <v>0</v>
      </c>
      <c r="BI923" s="192">
        <f>IF(N923="nulová",J923,0)</f>
        <v>0</v>
      </c>
      <c r="BJ923" s="19" t="s">
        <v>80</v>
      </c>
      <c r="BK923" s="192">
        <f>ROUND(I923*H923,2)</f>
        <v>0</v>
      </c>
      <c r="BL923" s="19" t="s">
        <v>286</v>
      </c>
      <c r="BM923" s="191" t="s">
        <v>1383</v>
      </c>
    </row>
    <row r="924" s="14" customFormat="1">
      <c r="A924" s="14"/>
      <c r="B924" s="201"/>
      <c r="C924" s="14"/>
      <c r="D924" s="194" t="s">
        <v>175</v>
      </c>
      <c r="E924" s="202" t="s">
        <v>1</v>
      </c>
      <c r="F924" s="203" t="s">
        <v>1384</v>
      </c>
      <c r="G924" s="14"/>
      <c r="H924" s="204">
        <v>2.6400000000000001</v>
      </c>
      <c r="I924" s="205"/>
      <c r="J924" s="14"/>
      <c r="K924" s="14"/>
      <c r="L924" s="201"/>
      <c r="M924" s="206"/>
      <c r="N924" s="207"/>
      <c r="O924" s="207"/>
      <c r="P924" s="207"/>
      <c r="Q924" s="207"/>
      <c r="R924" s="207"/>
      <c r="S924" s="207"/>
      <c r="T924" s="208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02" t="s">
        <v>175</v>
      </c>
      <c r="AU924" s="202" t="s">
        <v>82</v>
      </c>
      <c r="AV924" s="14" t="s">
        <v>82</v>
      </c>
      <c r="AW924" s="14" t="s">
        <v>30</v>
      </c>
      <c r="AX924" s="14" t="s">
        <v>80</v>
      </c>
      <c r="AY924" s="202" t="s">
        <v>166</v>
      </c>
    </row>
    <row r="925" s="12" customFormat="1" ht="22.8" customHeight="1">
      <c r="A925" s="12"/>
      <c r="B925" s="166"/>
      <c r="C925" s="12"/>
      <c r="D925" s="167" t="s">
        <v>73</v>
      </c>
      <c r="E925" s="177" t="s">
        <v>1385</v>
      </c>
      <c r="F925" s="177" t="s">
        <v>1386</v>
      </c>
      <c r="G925" s="12"/>
      <c r="H925" s="12"/>
      <c r="I925" s="169"/>
      <c r="J925" s="178">
        <f>BK925</f>
        <v>0</v>
      </c>
      <c r="K925" s="12"/>
      <c r="L925" s="166"/>
      <c r="M925" s="171"/>
      <c r="N925" s="172"/>
      <c r="O925" s="172"/>
      <c r="P925" s="173">
        <f>SUM(P926:P982)</f>
        <v>0</v>
      </c>
      <c r="Q925" s="172"/>
      <c r="R925" s="173">
        <f>SUM(R926:R982)</f>
        <v>3.2355156000000007</v>
      </c>
      <c r="S925" s="172"/>
      <c r="T925" s="174">
        <f>SUM(T926:T982)</f>
        <v>0</v>
      </c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R925" s="167" t="s">
        <v>82</v>
      </c>
      <c r="AT925" s="175" t="s">
        <v>73</v>
      </c>
      <c r="AU925" s="175" t="s">
        <v>80</v>
      </c>
      <c r="AY925" s="167" t="s">
        <v>166</v>
      </c>
      <c r="BK925" s="176">
        <f>SUM(BK926:BK982)</f>
        <v>0</v>
      </c>
    </row>
    <row r="926" s="2" customFormat="1" ht="24.15" customHeight="1">
      <c r="A926" s="38"/>
      <c r="B926" s="179"/>
      <c r="C926" s="180" t="s">
        <v>1387</v>
      </c>
      <c r="D926" s="180" t="s">
        <v>168</v>
      </c>
      <c r="E926" s="181" t="s">
        <v>1388</v>
      </c>
      <c r="F926" s="182" t="s">
        <v>1389</v>
      </c>
      <c r="G926" s="183" t="s">
        <v>189</v>
      </c>
      <c r="H926" s="184">
        <v>3.1379999999999999</v>
      </c>
      <c r="I926" s="185"/>
      <c r="J926" s="186">
        <f>ROUND(I926*H926,2)</f>
        <v>0</v>
      </c>
      <c r="K926" s="182" t="s">
        <v>172</v>
      </c>
      <c r="L926" s="39"/>
      <c r="M926" s="187" t="s">
        <v>1</v>
      </c>
      <c r="N926" s="188" t="s">
        <v>39</v>
      </c>
      <c r="O926" s="77"/>
      <c r="P926" s="189">
        <f>O926*H926</f>
        <v>0</v>
      </c>
      <c r="Q926" s="189">
        <v>0.00122</v>
      </c>
      <c r="R926" s="189">
        <f>Q926*H926</f>
        <v>0.0038283599999999998</v>
      </c>
      <c r="S926" s="189">
        <v>0</v>
      </c>
      <c r="T926" s="190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191" t="s">
        <v>286</v>
      </c>
      <c r="AT926" s="191" t="s">
        <v>168</v>
      </c>
      <c r="AU926" s="191" t="s">
        <v>82</v>
      </c>
      <c r="AY926" s="19" t="s">
        <v>166</v>
      </c>
      <c r="BE926" s="192">
        <f>IF(N926="základní",J926,0)</f>
        <v>0</v>
      </c>
      <c r="BF926" s="192">
        <f>IF(N926="snížená",J926,0)</f>
        <v>0</v>
      </c>
      <c r="BG926" s="192">
        <f>IF(N926="zákl. přenesená",J926,0)</f>
        <v>0</v>
      </c>
      <c r="BH926" s="192">
        <f>IF(N926="sníž. přenesená",J926,0)</f>
        <v>0</v>
      </c>
      <c r="BI926" s="192">
        <f>IF(N926="nulová",J926,0)</f>
        <v>0</v>
      </c>
      <c r="BJ926" s="19" t="s">
        <v>80</v>
      </c>
      <c r="BK926" s="192">
        <f>ROUND(I926*H926,2)</f>
        <v>0</v>
      </c>
      <c r="BL926" s="19" t="s">
        <v>286</v>
      </c>
      <c r="BM926" s="191" t="s">
        <v>1390</v>
      </c>
    </row>
    <row r="927" s="13" customFormat="1">
      <c r="A927" s="13"/>
      <c r="B927" s="193"/>
      <c r="C927" s="13"/>
      <c r="D927" s="194" t="s">
        <v>175</v>
      </c>
      <c r="E927" s="195" t="s">
        <v>1</v>
      </c>
      <c r="F927" s="196" t="s">
        <v>1391</v>
      </c>
      <c r="G927" s="13"/>
      <c r="H927" s="195" t="s">
        <v>1</v>
      </c>
      <c r="I927" s="197"/>
      <c r="J927" s="13"/>
      <c r="K927" s="13"/>
      <c r="L927" s="193"/>
      <c r="M927" s="198"/>
      <c r="N927" s="199"/>
      <c r="O927" s="199"/>
      <c r="P927" s="199"/>
      <c r="Q927" s="199"/>
      <c r="R927" s="199"/>
      <c r="S927" s="199"/>
      <c r="T927" s="200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195" t="s">
        <v>175</v>
      </c>
      <c r="AU927" s="195" t="s">
        <v>82</v>
      </c>
      <c r="AV927" s="13" t="s">
        <v>80</v>
      </c>
      <c r="AW927" s="13" t="s">
        <v>30</v>
      </c>
      <c r="AX927" s="13" t="s">
        <v>74</v>
      </c>
      <c r="AY927" s="195" t="s">
        <v>166</v>
      </c>
    </row>
    <row r="928" s="14" customFormat="1">
      <c r="A928" s="14"/>
      <c r="B928" s="201"/>
      <c r="C928" s="14"/>
      <c r="D928" s="194" t="s">
        <v>175</v>
      </c>
      <c r="E928" s="202" t="s">
        <v>1</v>
      </c>
      <c r="F928" s="203" t="s">
        <v>1392</v>
      </c>
      <c r="G928" s="14"/>
      <c r="H928" s="204">
        <v>3.0939999999999999</v>
      </c>
      <c r="I928" s="205"/>
      <c r="J928" s="14"/>
      <c r="K928" s="14"/>
      <c r="L928" s="201"/>
      <c r="M928" s="206"/>
      <c r="N928" s="207"/>
      <c r="O928" s="207"/>
      <c r="P928" s="207"/>
      <c r="Q928" s="207"/>
      <c r="R928" s="207"/>
      <c r="S928" s="207"/>
      <c r="T928" s="208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02" t="s">
        <v>175</v>
      </c>
      <c r="AU928" s="202" t="s">
        <v>82</v>
      </c>
      <c r="AV928" s="14" t="s">
        <v>82</v>
      </c>
      <c r="AW928" s="14" t="s">
        <v>30</v>
      </c>
      <c r="AX928" s="14" t="s">
        <v>74</v>
      </c>
      <c r="AY928" s="202" t="s">
        <v>166</v>
      </c>
    </row>
    <row r="929" s="13" customFormat="1">
      <c r="A929" s="13"/>
      <c r="B929" s="193"/>
      <c r="C929" s="13"/>
      <c r="D929" s="194" t="s">
        <v>175</v>
      </c>
      <c r="E929" s="195" t="s">
        <v>1</v>
      </c>
      <c r="F929" s="196" t="s">
        <v>1393</v>
      </c>
      <c r="G929" s="13"/>
      <c r="H929" s="195" t="s">
        <v>1</v>
      </c>
      <c r="I929" s="197"/>
      <c r="J929" s="13"/>
      <c r="K929" s="13"/>
      <c r="L929" s="193"/>
      <c r="M929" s="198"/>
      <c r="N929" s="199"/>
      <c r="O929" s="199"/>
      <c r="P929" s="199"/>
      <c r="Q929" s="199"/>
      <c r="R929" s="199"/>
      <c r="S929" s="199"/>
      <c r="T929" s="200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195" t="s">
        <v>175</v>
      </c>
      <c r="AU929" s="195" t="s">
        <v>82</v>
      </c>
      <c r="AV929" s="13" t="s">
        <v>80</v>
      </c>
      <c r="AW929" s="13" t="s">
        <v>30</v>
      </c>
      <c r="AX929" s="13" t="s">
        <v>74</v>
      </c>
      <c r="AY929" s="195" t="s">
        <v>166</v>
      </c>
    </row>
    <row r="930" s="14" customFormat="1">
      <c r="A930" s="14"/>
      <c r="B930" s="201"/>
      <c r="C930" s="14"/>
      <c r="D930" s="194" t="s">
        <v>175</v>
      </c>
      <c r="E930" s="202" t="s">
        <v>1</v>
      </c>
      <c r="F930" s="203" t="s">
        <v>1394</v>
      </c>
      <c r="G930" s="14"/>
      <c r="H930" s="204">
        <v>0.043999999999999997</v>
      </c>
      <c r="I930" s="205"/>
      <c r="J930" s="14"/>
      <c r="K930" s="14"/>
      <c r="L930" s="201"/>
      <c r="M930" s="206"/>
      <c r="N930" s="207"/>
      <c r="O930" s="207"/>
      <c r="P930" s="207"/>
      <c r="Q930" s="207"/>
      <c r="R930" s="207"/>
      <c r="S930" s="207"/>
      <c r="T930" s="208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02" t="s">
        <v>175</v>
      </c>
      <c r="AU930" s="202" t="s">
        <v>82</v>
      </c>
      <c r="AV930" s="14" t="s">
        <v>82</v>
      </c>
      <c r="AW930" s="14" t="s">
        <v>30</v>
      </c>
      <c r="AX930" s="14" t="s">
        <v>74</v>
      </c>
      <c r="AY930" s="202" t="s">
        <v>166</v>
      </c>
    </row>
    <row r="931" s="15" customFormat="1">
      <c r="A931" s="15"/>
      <c r="B931" s="209"/>
      <c r="C931" s="15"/>
      <c r="D931" s="194" t="s">
        <v>175</v>
      </c>
      <c r="E931" s="210" t="s">
        <v>1</v>
      </c>
      <c r="F931" s="211" t="s">
        <v>180</v>
      </c>
      <c r="G931" s="15"/>
      <c r="H931" s="212">
        <v>3.1379999999999999</v>
      </c>
      <c r="I931" s="213"/>
      <c r="J931" s="15"/>
      <c r="K931" s="15"/>
      <c r="L931" s="209"/>
      <c r="M931" s="214"/>
      <c r="N931" s="215"/>
      <c r="O931" s="215"/>
      <c r="P931" s="215"/>
      <c r="Q931" s="215"/>
      <c r="R931" s="215"/>
      <c r="S931" s="215"/>
      <c r="T931" s="216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10" t="s">
        <v>175</v>
      </c>
      <c r="AU931" s="210" t="s">
        <v>82</v>
      </c>
      <c r="AV931" s="15" t="s">
        <v>173</v>
      </c>
      <c r="AW931" s="15" t="s">
        <v>30</v>
      </c>
      <c r="AX931" s="15" t="s">
        <v>80</v>
      </c>
      <c r="AY931" s="210" t="s">
        <v>166</v>
      </c>
    </row>
    <row r="932" s="2" customFormat="1" ht="37.8" customHeight="1">
      <c r="A932" s="38"/>
      <c r="B932" s="179"/>
      <c r="C932" s="180" t="s">
        <v>1395</v>
      </c>
      <c r="D932" s="180" t="s">
        <v>168</v>
      </c>
      <c r="E932" s="181" t="s">
        <v>1396</v>
      </c>
      <c r="F932" s="182" t="s">
        <v>1397</v>
      </c>
      <c r="G932" s="183" t="s">
        <v>391</v>
      </c>
      <c r="H932" s="184">
        <v>6.2000000000000002</v>
      </c>
      <c r="I932" s="185"/>
      <c r="J932" s="186">
        <f>ROUND(I932*H932,2)</f>
        <v>0</v>
      </c>
      <c r="K932" s="182" t="s">
        <v>172</v>
      </c>
      <c r="L932" s="39"/>
      <c r="M932" s="187" t="s">
        <v>1</v>
      </c>
      <c r="N932" s="188" t="s">
        <v>39</v>
      </c>
      <c r="O932" s="77"/>
      <c r="P932" s="189">
        <f>O932*H932</f>
        <v>0</v>
      </c>
      <c r="Q932" s="189">
        <v>0</v>
      </c>
      <c r="R932" s="189">
        <f>Q932*H932</f>
        <v>0</v>
      </c>
      <c r="S932" s="189">
        <v>0</v>
      </c>
      <c r="T932" s="190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191" t="s">
        <v>286</v>
      </c>
      <c r="AT932" s="191" t="s">
        <v>168</v>
      </c>
      <c r="AU932" s="191" t="s">
        <v>82</v>
      </c>
      <c r="AY932" s="19" t="s">
        <v>166</v>
      </c>
      <c r="BE932" s="192">
        <f>IF(N932="základní",J932,0)</f>
        <v>0</v>
      </c>
      <c r="BF932" s="192">
        <f>IF(N932="snížená",J932,0)</f>
        <v>0</v>
      </c>
      <c r="BG932" s="192">
        <f>IF(N932="zákl. přenesená",J932,0)</f>
        <v>0</v>
      </c>
      <c r="BH932" s="192">
        <f>IF(N932="sníž. přenesená",J932,0)</f>
        <v>0</v>
      </c>
      <c r="BI932" s="192">
        <f>IF(N932="nulová",J932,0)</f>
        <v>0</v>
      </c>
      <c r="BJ932" s="19" t="s">
        <v>80</v>
      </c>
      <c r="BK932" s="192">
        <f>ROUND(I932*H932,2)</f>
        <v>0</v>
      </c>
      <c r="BL932" s="19" t="s">
        <v>286</v>
      </c>
      <c r="BM932" s="191" t="s">
        <v>1398</v>
      </c>
    </row>
    <row r="933" s="13" customFormat="1">
      <c r="A933" s="13"/>
      <c r="B933" s="193"/>
      <c r="C933" s="13"/>
      <c r="D933" s="194" t="s">
        <v>175</v>
      </c>
      <c r="E933" s="195" t="s">
        <v>1</v>
      </c>
      <c r="F933" s="196" t="s">
        <v>1393</v>
      </c>
      <c r="G933" s="13"/>
      <c r="H933" s="195" t="s">
        <v>1</v>
      </c>
      <c r="I933" s="197"/>
      <c r="J933" s="13"/>
      <c r="K933" s="13"/>
      <c r="L933" s="193"/>
      <c r="M933" s="198"/>
      <c r="N933" s="199"/>
      <c r="O933" s="199"/>
      <c r="P933" s="199"/>
      <c r="Q933" s="199"/>
      <c r="R933" s="199"/>
      <c r="S933" s="199"/>
      <c r="T933" s="200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195" t="s">
        <v>175</v>
      </c>
      <c r="AU933" s="195" t="s">
        <v>82</v>
      </c>
      <c r="AV933" s="13" t="s">
        <v>80</v>
      </c>
      <c r="AW933" s="13" t="s">
        <v>30</v>
      </c>
      <c r="AX933" s="13" t="s">
        <v>74</v>
      </c>
      <c r="AY933" s="195" t="s">
        <v>166</v>
      </c>
    </row>
    <row r="934" s="14" customFormat="1">
      <c r="A934" s="14"/>
      <c r="B934" s="201"/>
      <c r="C934" s="14"/>
      <c r="D934" s="194" t="s">
        <v>175</v>
      </c>
      <c r="E934" s="202" t="s">
        <v>1</v>
      </c>
      <c r="F934" s="203" t="s">
        <v>1399</v>
      </c>
      <c r="G934" s="14"/>
      <c r="H934" s="204">
        <v>6.2000000000000002</v>
      </c>
      <c r="I934" s="205"/>
      <c r="J934" s="14"/>
      <c r="K934" s="14"/>
      <c r="L934" s="201"/>
      <c r="M934" s="206"/>
      <c r="N934" s="207"/>
      <c r="O934" s="207"/>
      <c r="P934" s="207"/>
      <c r="Q934" s="207"/>
      <c r="R934" s="207"/>
      <c r="S934" s="207"/>
      <c r="T934" s="208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02" t="s">
        <v>175</v>
      </c>
      <c r="AU934" s="202" t="s">
        <v>82</v>
      </c>
      <c r="AV934" s="14" t="s">
        <v>82</v>
      </c>
      <c r="AW934" s="14" t="s">
        <v>30</v>
      </c>
      <c r="AX934" s="14" t="s">
        <v>80</v>
      </c>
      <c r="AY934" s="202" t="s">
        <v>166</v>
      </c>
    </row>
    <row r="935" s="2" customFormat="1" ht="21.75" customHeight="1">
      <c r="A935" s="38"/>
      <c r="B935" s="179"/>
      <c r="C935" s="217" t="s">
        <v>1400</v>
      </c>
      <c r="D935" s="217" t="s">
        <v>259</v>
      </c>
      <c r="E935" s="218" t="s">
        <v>1401</v>
      </c>
      <c r="F935" s="219" t="s">
        <v>1402</v>
      </c>
      <c r="G935" s="220" t="s">
        <v>189</v>
      </c>
      <c r="H935" s="221">
        <v>0.043999999999999997</v>
      </c>
      <c r="I935" s="222"/>
      <c r="J935" s="223">
        <f>ROUND(I935*H935,2)</f>
        <v>0</v>
      </c>
      <c r="K935" s="219" t="s">
        <v>172</v>
      </c>
      <c r="L935" s="224"/>
      <c r="M935" s="225" t="s">
        <v>1</v>
      </c>
      <c r="N935" s="226" t="s">
        <v>39</v>
      </c>
      <c r="O935" s="77"/>
      <c r="P935" s="189">
        <f>O935*H935</f>
        <v>0</v>
      </c>
      <c r="Q935" s="189">
        <v>0.55000000000000004</v>
      </c>
      <c r="R935" s="189">
        <f>Q935*H935</f>
        <v>0.024199999999999999</v>
      </c>
      <c r="S935" s="189">
        <v>0</v>
      </c>
      <c r="T935" s="190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191" t="s">
        <v>367</v>
      </c>
      <c r="AT935" s="191" t="s">
        <v>259</v>
      </c>
      <c r="AU935" s="191" t="s">
        <v>82</v>
      </c>
      <c r="AY935" s="19" t="s">
        <v>166</v>
      </c>
      <c r="BE935" s="192">
        <f>IF(N935="základní",J935,0)</f>
        <v>0</v>
      </c>
      <c r="BF935" s="192">
        <f>IF(N935="snížená",J935,0)</f>
        <v>0</v>
      </c>
      <c r="BG935" s="192">
        <f>IF(N935="zákl. přenesená",J935,0)</f>
        <v>0</v>
      </c>
      <c r="BH935" s="192">
        <f>IF(N935="sníž. přenesená",J935,0)</f>
        <v>0</v>
      </c>
      <c r="BI935" s="192">
        <f>IF(N935="nulová",J935,0)</f>
        <v>0</v>
      </c>
      <c r="BJ935" s="19" t="s">
        <v>80</v>
      </c>
      <c r="BK935" s="192">
        <f>ROUND(I935*H935,2)</f>
        <v>0</v>
      </c>
      <c r="BL935" s="19" t="s">
        <v>286</v>
      </c>
      <c r="BM935" s="191" t="s">
        <v>1403</v>
      </c>
    </row>
    <row r="936" s="13" customFormat="1">
      <c r="A936" s="13"/>
      <c r="B936" s="193"/>
      <c r="C936" s="13"/>
      <c r="D936" s="194" t="s">
        <v>175</v>
      </c>
      <c r="E936" s="195" t="s">
        <v>1</v>
      </c>
      <c r="F936" s="196" t="s">
        <v>1393</v>
      </c>
      <c r="G936" s="13"/>
      <c r="H936" s="195" t="s">
        <v>1</v>
      </c>
      <c r="I936" s="197"/>
      <c r="J936" s="13"/>
      <c r="K936" s="13"/>
      <c r="L936" s="193"/>
      <c r="M936" s="198"/>
      <c r="N936" s="199"/>
      <c r="O936" s="199"/>
      <c r="P936" s="199"/>
      <c r="Q936" s="199"/>
      <c r="R936" s="199"/>
      <c r="S936" s="199"/>
      <c r="T936" s="20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195" t="s">
        <v>175</v>
      </c>
      <c r="AU936" s="195" t="s">
        <v>82</v>
      </c>
      <c r="AV936" s="13" t="s">
        <v>80</v>
      </c>
      <c r="AW936" s="13" t="s">
        <v>30</v>
      </c>
      <c r="AX936" s="13" t="s">
        <v>74</v>
      </c>
      <c r="AY936" s="195" t="s">
        <v>166</v>
      </c>
    </row>
    <row r="937" s="14" customFormat="1">
      <c r="A937" s="14"/>
      <c r="B937" s="201"/>
      <c r="C937" s="14"/>
      <c r="D937" s="194" t="s">
        <v>175</v>
      </c>
      <c r="E937" s="202" t="s">
        <v>1</v>
      </c>
      <c r="F937" s="203" t="s">
        <v>1394</v>
      </c>
      <c r="G937" s="14"/>
      <c r="H937" s="204">
        <v>0.043999999999999997</v>
      </c>
      <c r="I937" s="205"/>
      <c r="J937" s="14"/>
      <c r="K937" s="14"/>
      <c r="L937" s="201"/>
      <c r="M937" s="206"/>
      <c r="N937" s="207"/>
      <c r="O937" s="207"/>
      <c r="P937" s="207"/>
      <c r="Q937" s="207"/>
      <c r="R937" s="207"/>
      <c r="S937" s="207"/>
      <c r="T937" s="208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02" t="s">
        <v>175</v>
      </c>
      <c r="AU937" s="202" t="s">
        <v>82</v>
      </c>
      <c r="AV937" s="14" t="s">
        <v>82</v>
      </c>
      <c r="AW937" s="14" t="s">
        <v>30</v>
      </c>
      <c r="AX937" s="14" t="s">
        <v>80</v>
      </c>
      <c r="AY937" s="202" t="s">
        <v>166</v>
      </c>
    </row>
    <row r="938" s="2" customFormat="1" ht="24.15" customHeight="1">
      <c r="A938" s="38"/>
      <c r="B938" s="179"/>
      <c r="C938" s="180" t="s">
        <v>1404</v>
      </c>
      <c r="D938" s="180" t="s">
        <v>168</v>
      </c>
      <c r="E938" s="181" t="s">
        <v>1405</v>
      </c>
      <c r="F938" s="182" t="s">
        <v>1406</v>
      </c>
      <c r="G938" s="183" t="s">
        <v>189</v>
      </c>
      <c r="H938" s="184">
        <v>0.040000000000000001</v>
      </c>
      <c r="I938" s="185"/>
      <c r="J938" s="186">
        <f>ROUND(I938*H938,2)</f>
        <v>0</v>
      </c>
      <c r="K938" s="182" t="s">
        <v>172</v>
      </c>
      <c r="L938" s="39"/>
      <c r="M938" s="187" t="s">
        <v>1</v>
      </c>
      <c r="N938" s="188" t="s">
        <v>39</v>
      </c>
      <c r="O938" s="77"/>
      <c r="P938" s="189">
        <f>O938*H938</f>
        <v>0</v>
      </c>
      <c r="Q938" s="189">
        <v>0.022839999999999999</v>
      </c>
      <c r="R938" s="189">
        <f>Q938*H938</f>
        <v>0.00091359999999999998</v>
      </c>
      <c r="S938" s="189">
        <v>0</v>
      </c>
      <c r="T938" s="190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191" t="s">
        <v>286</v>
      </c>
      <c r="AT938" s="191" t="s">
        <v>168</v>
      </c>
      <c r="AU938" s="191" t="s">
        <v>82</v>
      </c>
      <c r="AY938" s="19" t="s">
        <v>166</v>
      </c>
      <c r="BE938" s="192">
        <f>IF(N938="základní",J938,0)</f>
        <v>0</v>
      </c>
      <c r="BF938" s="192">
        <f>IF(N938="snížená",J938,0)</f>
        <v>0</v>
      </c>
      <c r="BG938" s="192">
        <f>IF(N938="zákl. přenesená",J938,0)</f>
        <v>0</v>
      </c>
      <c r="BH938" s="192">
        <f>IF(N938="sníž. přenesená",J938,0)</f>
        <v>0</v>
      </c>
      <c r="BI938" s="192">
        <f>IF(N938="nulová",J938,0)</f>
        <v>0</v>
      </c>
      <c r="BJ938" s="19" t="s">
        <v>80</v>
      </c>
      <c r="BK938" s="192">
        <f>ROUND(I938*H938,2)</f>
        <v>0</v>
      </c>
      <c r="BL938" s="19" t="s">
        <v>286</v>
      </c>
      <c r="BM938" s="191" t="s">
        <v>1407</v>
      </c>
    </row>
    <row r="939" s="13" customFormat="1">
      <c r="A939" s="13"/>
      <c r="B939" s="193"/>
      <c r="C939" s="13"/>
      <c r="D939" s="194" t="s">
        <v>175</v>
      </c>
      <c r="E939" s="195" t="s">
        <v>1</v>
      </c>
      <c r="F939" s="196" t="s">
        <v>1393</v>
      </c>
      <c r="G939" s="13"/>
      <c r="H939" s="195" t="s">
        <v>1</v>
      </c>
      <c r="I939" s="197"/>
      <c r="J939" s="13"/>
      <c r="K939" s="13"/>
      <c r="L939" s="193"/>
      <c r="M939" s="198"/>
      <c r="N939" s="199"/>
      <c r="O939" s="199"/>
      <c r="P939" s="199"/>
      <c r="Q939" s="199"/>
      <c r="R939" s="199"/>
      <c r="S939" s="199"/>
      <c r="T939" s="200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195" t="s">
        <v>175</v>
      </c>
      <c r="AU939" s="195" t="s">
        <v>82</v>
      </c>
      <c r="AV939" s="13" t="s">
        <v>80</v>
      </c>
      <c r="AW939" s="13" t="s">
        <v>30</v>
      </c>
      <c r="AX939" s="13" t="s">
        <v>74</v>
      </c>
      <c r="AY939" s="195" t="s">
        <v>166</v>
      </c>
    </row>
    <row r="940" s="14" customFormat="1">
      <c r="A940" s="14"/>
      <c r="B940" s="201"/>
      <c r="C940" s="14"/>
      <c r="D940" s="194" t="s">
        <v>175</v>
      </c>
      <c r="E940" s="202" t="s">
        <v>1</v>
      </c>
      <c r="F940" s="203" t="s">
        <v>1408</v>
      </c>
      <c r="G940" s="14"/>
      <c r="H940" s="204">
        <v>0.040000000000000001</v>
      </c>
      <c r="I940" s="205"/>
      <c r="J940" s="14"/>
      <c r="K940" s="14"/>
      <c r="L940" s="201"/>
      <c r="M940" s="206"/>
      <c r="N940" s="207"/>
      <c r="O940" s="207"/>
      <c r="P940" s="207"/>
      <c r="Q940" s="207"/>
      <c r="R940" s="207"/>
      <c r="S940" s="207"/>
      <c r="T940" s="208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02" t="s">
        <v>175</v>
      </c>
      <c r="AU940" s="202" t="s">
        <v>82</v>
      </c>
      <c r="AV940" s="14" t="s">
        <v>82</v>
      </c>
      <c r="AW940" s="14" t="s">
        <v>30</v>
      </c>
      <c r="AX940" s="14" t="s">
        <v>80</v>
      </c>
      <c r="AY940" s="202" t="s">
        <v>166</v>
      </c>
    </row>
    <row r="941" s="2" customFormat="1" ht="33" customHeight="1">
      <c r="A941" s="38"/>
      <c r="B941" s="179"/>
      <c r="C941" s="180" t="s">
        <v>1409</v>
      </c>
      <c r="D941" s="180" t="s">
        <v>168</v>
      </c>
      <c r="E941" s="181" t="s">
        <v>1410</v>
      </c>
      <c r="F941" s="182" t="s">
        <v>1411</v>
      </c>
      <c r="G941" s="183" t="s">
        <v>391</v>
      </c>
      <c r="H941" s="184">
        <v>87.909999999999997</v>
      </c>
      <c r="I941" s="185"/>
      <c r="J941" s="186">
        <f>ROUND(I941*H941,2)</f>
        <v>0</v>
      </c>
      <c r="K941" s="182" t="s">
        <v>172</v>
      </c>
      <c r="L941" s="39"/>
      <c r="M941" s="187" t="s">
        <v>1</v>
      </c>
      <c r="N941" s="188" t="s">
        <v>39</v>
      </c>
      <c r="O941" s="77"/>
      <c r="P941" s="189">
        <f>O941*H941</f>
        <v>0</v>
      </c>
      <c r="Q941" s="189">
        <v>0</v>
      </c>
      <c r="R941" s="189">
        <f>Q941*H941</f>
        <v>0</v>
      </c>
      <c r="S941" s="189">
        <v>0</v>
      </c>
      <c r="T941" s="190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191" t="s">
        <v>286</v>
      </c>
      <c r="AT941" s="191" t="s">
        <v>168</v>
      </c>
      <c r="AU941" s="191" t="s">
        <v>82</v>
      </c>
      <c r="AY941" s="19" t="s">
        <v>166</v>
      </c>
      <c r="BE941" s="192">
        <f>IF(N941="základní",J941,0)</f>
        <v>0</v>
      </c>
      <c r="BF941" s="192">
        <f>IF(N941="snížená",J941,0)</f>
        <v>0</v>
      </c>
      <c r="BG941" s="192">
        <f>IF(N941="zákl. přenesená",J941,0)</f>
        <v>0</v>
      </c>
      <c r="BH941" s="192">
        <f>IF(N941="sníž. přenesená",J941,0)</f>
        <v>0</v>
      </c>
      <c r="BI941" s="192">
        <f>IF(N941="nulová",J941,0)</f>
        <v>0</v>
      </c>
      <c r="BJ941" s="19" t="s">
        <v>80</v>
      </c>
      <c r="BK941" s="192">
        <f>ROUND(I941*H941,2)</f>
        <v>0</v>
      </c>
      <c r="BL941" s="19" t="s">
        <v>286</v>
      </c>
      <c r="BM941" s="191" t="s">
        <v>1412</v>
      </c>
    </row>
    <row r="942" s="13" customFormat="1">
      <c r="A942" s="13"/>
      <c r="B942" s="193"/>
      <c r="C942" s="13"/>
      <c r="D942" s="194" t="s">
        <v>175</v>
      </c>
      <c r="E942" s="195" t="s">
        <v>1</v>
      </c>
      <c r="F942" s="196" t="s">
        <v>872</v>
      </c>
      <c r="G942" s="13"/>
      <c r="H942" s="195" t="s">
        <v>1</v>
      </c>
      <c r="I942" s="197"/>
      <c r="J942" s="13"/>
      <c r="K942" s="13"/>
      <c r="L942" s="193"/>
      <c r="M942" s="198"/>
      <c r="N942" s="199"/>
      <c r="O942" s="199"/>
      <c r="P942" s="199"/>
      <c r="Q942" s="199"/>
      <c r="R942" s="199"/>
      <c r="S942" s="199"/>
      <c r="T942" s="200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195" t="s">
        <v>175</v>
      </c>
      <c r="AU942" s="195" t="s">
        <v>82</v>
      </c>
      <c r="AV942" s="13" t="s">
        <v>80</v>
      </c>
      <c r="AW942" s="13" t="s">
        <v>30</v>
      </c>
      <c r="AX942" s="13" t="s">
        <v>74</v>
      </c>
      <c r="AY942" s="195" t="s">
        <v>166</v>
      </c>
    </row>
    <row r="943" s="13" customFormat="1">
      <c r="A943" s="13"/>
      <c r="B943" s="193"/>
      <c r="C943" s="13"/>
      <c r="D943" s="194" t="s">
        <v>175</v>
      </c>
      <c r="E943" s="195" t="s">
        <v>1</v>
      </c>
      <c r="F943" s="196" t="s">
        <v>1413</v>
      </c>
      <c r="G943" s="13"/>
      <c r="H943" s="195" t="s">
        <v>1</v>
      </c>
      <c r="I943" s="197"/>
      <c r="J943" s="13"/>
      <c r="K943" s="13"/>
      <c r="L943" s="193"/>
      <c r="M943" s="198"/>
      <c r="N943" s="199"/>
      <c r="O943" s="199"/>
      <c r="P943" s="199"/>
      <c r="Q943" s="199"/>
      <c r="R943" s="199"/>
      <c r="S943" s="199"/>
      <c r="T943" s="200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195" t="s">
        <v>175</v>
      </c>
      <c r="AU943" s="195" t="s">
        <v>82</v>
      </c>
      <c r="AV943" s="13" t="s">
        <v>80</v>
      </c>
      <c r="AW943" s="13" t="s">
        <v>30</v>
      </c>
      <c r="AX943" s="13" t="s">
        <v>74</v>
      </c>
      <c r="AY943" s="195" t="s">
        <v>166</v>
      </c>
    </row>
    <row r="944" s="14" customFormat="1">
      <c r="A944" s="14"/>
      <c r="B944" s="201"/>
      <c r="C944" s="14"/>
      <c r="D944" s="194" t="s">
        <v>175</v>
      </c>
      <c r="E944" s="202" t="s">
        <v>1</v>
      </c>
      <c r="F944" s="203" t="s">
        <v>1414</v>
      </c>
      <c r="G944" s="14"/>
      <c r="H944" s="204">
        <v>87.909999999999997</v>
      </c>
      <c r="I944" s="205"/>
      <c r="J944" s="14"/>
      <c r="K944" s="14"/>
      <c r="L944" s="201"/>
      <c r="M944" s="206"/>
      <c r="N944" s="207"/>
      <c r="O944" s="207"/>
      <c r="P944" s="207"/>
      <c r="Q944" s="207"/>
      <c r="R944" s="207"/>
      <c r="S944" s="207"/>
      <c r="T944" s="208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02" t="s">
        <v>175</v>
      </c>
      <c r="AU944" s="202" t="s">
        <v>82</v>
      </c>
      <c r="AV944" s="14" t="s">
        <v>82</v>
      </c>
      <c r="AW944" s="14" t="s">
        <v>30</v>
      </c>
      <c r="AX944" s="14" t="s">
        <v>80</v>
      </c>
      <c r="AY944" s="202" t="s">
        <v>166</v>
      </c>
    </row>
    <row r="945" s="2" customFormat="1" ht="21.75" customHeight="1">
      <c r="A945" s="38"/>
      <c r="B945" s="179"/>
      <c r="C945" s="217" t="s">
        <v>1415</v>
      </c>
      <c r="D945" s="217" t="s">
        <v>259</v>
      </c>
      <c r="E945" s="218" t="s">
        <v>1416</v>
      </c>
      <c r="F945" s="219" t="s">
        <v>1417</v>
      </c>
      <c r="G945" s="220" t="s">
        <v>189</v>
      </c>
      <c r="H945" s="221">
        <v>3.0939999999999999</v>
      </c>
      <c r="I945" s="222"/>
      <c r="J945" s="223">
        <f>ROUND(I945*H945,2)</f>
        <v>0</v>
      </c>
      <c r="K945" s="219" t="s">
        <v>172</v>
      </c>
      <c r="L945" s="224"/>
      <c r="M945" s="225" t="s">
        <v>1</v>
      </c>
      <c r="N945" s="226" t="s">
        <v>39</v>
      </c>
      <c r="O945" s="77"/>
      <c r="P945" s="189">
        <f>O945*H945</f>
        <v>0</v>
      </c>
      <c r="Q945" s="189">
        <v>0.55000000000000004</v>
      </c>
      <c r="R945" s="189">
        <f>Q945*H945</f>
        <v>1.7017</v>
      </c>
      <c r="S945" s="189">
        <v>0</v>
      </c>
      <c r="T945" s="190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191" t="s">
        <v>367</v>
      </c>
      <c r="AT945" s="191" t="s">
        <v>259</v>
      </c>
      <c r="AU945" s="191" t="s">
        <v>82</v>
      </c>
      <c r="AY945" s="19" t="s">
        <v>166</v>
      </c>
      <c r="BE945" s="192">
        <f>IF(N945="základní",J945,0)</f>
        <v>0</v>
      </c>
      <c r="BF945" s="192">
        <f>IF(N945="snížená",J945,0)</f>
        <v>0</v>
      </c>
      <c r="BG945" s="192">
        <f>IF(N945="zákl. přenesená",J945,0)</f>
        <v>0</v>
      </c>
      <c r="BH945" s="192">
        <f>IF(N945="sníž. přenesená",J945,0)</f>
        <v>0</v>
      </c>
      <c r="BI945" s="192">
        <f>IF(N945="nulová",J945,0)</f>
        <v>0</v>
      </c>
      <c r="BJ945" s="19" t="s">
        <v>80</v>
      </c>
      <c r="BK945" s="192">
        <f>ROUND(I945*H945,2)</f>
        <v>0</v>
      </c>
      <c r="BL945" s="19" t="s">
        <v>286</v>
      </c>
      <c r="BM945" s="191" t="s">
        <v>1418</v>
      </c>
    </row>
    <row r="946" s="13" customFormat="1">
      <c r="A946" s="13"/>
      <c r="B946" s="193"/>
      <c r="C946" s="13"/>
      <c r="D946" s="194" t="s">
        <v>175</v>
      </c>
      <c r="E946" s="195" t="s">
        <v>1</v>
      </c>
      <c r="F946" s="196" t="s">
        <v>1391</v>
      </c>
      <c r="G946" s="13"/>
      <c r="H946" s="195" t="s">
        <v>1</v>
      </c>
      <c r="I946" s="197"/>
      <c r="J946" s="13"/>
      <c r="K946" s="13"/>
      <c r="L946" s="193"/>
      <c r="M946" s="198"/>
      <c r="N946" s="199"/>
      <c r="O946" s="199"/>
      <c r="P946" s="199"/>
      <c r="Q946" s="199"/>
      <c r="R946" s="199"/>
      <c r="S946" s="199"/>
      <c r="T946" s="200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195" t="s">
        <v>175</v>
      </c>
      <c r="AU946" s="195" t="s">
        <v>82</v>
      </c>
      <c r="AV946" s="13" t="s">
        <v>80</v>
      </c>
      <c r="AW946" s="13" t="s">
        <v>30</v>
      </c>
      <c r="AX946" s="13" t="s">
        <v>74</v>
      </c>
      <c r="AY946" s="195" t="s">
        <v>166</v>
      </c>
    </row>
    <row r="947" s="14" customFormat="1">
      <c r="A947" s="14"/>
      <c r="B947" s="201"/>
      <c r="C947" s="14"/>
      <c r="D947" s="194" t="s">
        <v>175</v>
      </c>
      <c r="E947" s="202" t="s">
        <v>1</v>
      </c>
      <c r="F947" s="203" t="s">
        <v>1392</v>
      </c>
      <c r="G947" s="14"/>
      <c r="H947" s="204">
        <v>3.0939999999999999</v>
      </c>
      <c r="I947" s="205"/>
      <c r="J947" s="14"/>
      <c r="K947" s="14"/>
      <c r="L947" s="201"/>
      <c r="M947" s="206"/>
      <c r="N947" s="207"/>
      <c r="O947" s="207"/>
      <c r="P947" s="207"/>
      <c r="Q947" s="207"/>
      <c r="R947" s="207"/>
      <c r="S947" s="207"/>
      <c r="T947" s="208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02" t="s">
        <v>175</v>
      </c>
      <c r="AU947" s="202" t="s">
        <v>82</v>
      </c>
      <c r="AV947" s="14" t="s">
        <v>82</v>
      </c>
      <c r="AW947" s="14" t="s">
        <v>30</v>
      </c>
      <c r="AX947" s="14" t="s">
        <v>80</v>
      </c>
      <c r="AY947" s="202" t="s">
        <v>166</v>
      </c>
    </row>
    <row r="948" s="2" customFormat="1" ht="24.15" customHeight="1">
      <c r="A948" s="38"/>
      <c r="B948" s="179"/>
      <c r="C948" s="180" t="s">
        <v>1419</v>
      </c>
      <c r="D948" s="180" t="s">
        <v>168</v>
      </c>
      <c r="E948" s="181" t="s">
        <v>1420</v>
      </c>
      <c r="F948" s="182" t="s">
        <v>1421</v>
      </c>
      <c r="G948" s="183" t="s">
        <v>171</v>
      </c>
      <c r="H948" s="184">
        <v>24.036000000000001</v>
      </c>
      <c r="I948" s="185"/>
      <c r="J948" s="186">
        <f>ROUND(I948*H948,2)</f>
        <v>0</v>
      </c>
      <c r="K948" s="182" t="s">
        <v>172</v>
      </c>
      <c r="L948" s="39"/>
      <c r="M948" s="187" t="s">
        <v>1</v>
      </c>
      <c r="N948" s="188" t="s">
        <v>39</v>
      </c>
      <c r="O948" s="77"/>
      <c r="P948" s="189">
        <f>O948*H948</f>
        <v>0</v>
      </c>
      <c r="Q948" s="189">
        <v>0</v>
      </c>
      <c r="R948" s="189">
        <f>Q948*H948</f>
        <v>0</v>
      </c>
      <c r="S948" s="189">
        <v>0</v>
      </c>
      <c r="T948" s="190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191" t="s">
        <v>286</v>
      </c>
      <c r="AT948" s="191" t="s">
        <v>168</v>
      </c>
      <c r="AU948" s="191" t="s">
        <v>82</v>
      </c>
      <c r="AY948" s="19" t="s">
        <v>166</v>
      </c>
      <c r="BE948" s="192">
        <f>IF(N948="základní",J948,0)</f>
        <v>0</v>
      </c>
      <c r="BF948" s="192">
        <f>IF(N948="snížená",J948,0)</f>
        <v>0</v>
      </c>
      <c r="BG948" s="192">
        <f>IF(N948="zákl. přenesená",J948,0)</f>
        <v>0</v>
      </c>
      <c r="BH948" s="192">
        <f>IF(N948="sníž. přenesená",J948,0)</f>
        <v>0</v>
      </c>
      <c r="BI948" s="192">
        <f>IF(N948="nulová",J948,0)</f>
        <v>0</v>
      </c>
      <c r="BJ948" s="19" t="s">
        <v>80</v>
      </c>
      <c r="BK948" s="192">
        <f>ROUND(I948*H948,2)</f>
        <v>0</v>
      </c>
      <c r="BL948" s="19" t="s">
        <v>286</v>
      </c>
      <c r="BM948" s="191" t="s">
        <v>1422</v>
      </c>
    </row>
    <row r="949" s="13" customFormat="1">
      <c r="A949" s="13"/>
      <c r="B949" s="193"/>
      <c r="C949" s="13"/>
      <c r="D949" s="194" t="s">
        <v>175</v>
      </c>
      <c r="E949" s="195" t="s">
        <v>1</v>
      </c>
      <c r="F949" s="196" t="s">
        <v>1423</v>
      </c>
      <c r="G949" s="13"/>
      <c r="H949" s="195" t="s">
        <v>1</v>
      </c>
      <c r="I949" s="197"/>
      <c r="J949" s="13"/>
      <c r="K949" s="13"/>
      <c r="L949" s="193"/>
      <c r="M949" s="198"/>
      <c r="N949" s="199"/>
      <c r="O949" s="199"/>
      <c r="P949" s="199"/>
      <c r="Q949" s="199"/>
      <c r="R949" s="199"/>
      <c r="S949" s="199"/>
      <c r="T949" s="200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195" t="s">
        <v>175</v>
      </c>
      <c r="AU949" s="195" t="s">
        <v>82</v>
      </c>
      <c r="AV949" s="13" t="s">
        <v>80</v>
      </c>
      <c r="AW949" s="13" t="s">
        <v>30</v>
      </c>
      <c r="AX949" s="13" t="s">
        <v>74</v>
      </c>
      <c r="AY949" s="195" t="s">
        <v>166</v>
      </c>
    </row>
    <row r="950" s="14" customFormat="1">
      <c r="A950" s="14"/>
      <c r="B950" s="201"/>
      <c r="C950" s="14"/>
      <c r="D950" s="194" t="s">
        <v>175</v>
      </c>
      <c r="E950" s="202" t="s">
        <v>1</v>
      </c>
      <c r="F950" s="203" t="s">
        <v>1424</v>
      </c>
      <c r="G950" s="14"/>
      <c r="H950" s="204">
        <v>24.036000000000001</v>
      </c>
      <c r="I950" s="205"/>
      <c r="J950" s="14"/>
      <c r="K950" s="14"/>
      <c r="L950" s="201"/>
      <c r="M950" s="206"/>
      <c r="N950" s="207"/>
      <c r="O950" s="207"/>
      <c r="P950" s="207"/>
      <c r="Q950" s="207"/>
      <c r="R950" s="207"/>
      <c r="S950" s="207"/>
      <c r="T950" s="208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02" t="s">
        <v>175</v>
      </c>
      <c r="AU950" s="202" t="s">
        <v>82</v>
      </c>
      <c r="AV950" s="14" t="s">
        <v>82</v>
      </c>
      <c r="AW950" s="14" t="s">
        <v>30</v>
      </c>
      <c r="AX950" s="14" t="s">
        <v>80</v>
      </c>
      <c r="AY950" s="202" t="s">
        <v>166</v>
      </c>
    </row>
    <row r="951" s="2" customFormat="1" ht="16.5" customHeight="1">
      <c r="A951" s="38"/>
      <c r="B951" s="179"/>
      <c r="C951" s="217" t="s">
        <v>1425</v>
      </c>
      <c r="D951" s="217" t="s">
        <v>259</v>
      </c>
      <c r="E951" s="218" t="s">
        <v>1426</v>
      </c>
      <c r="F951" s="219" t="s">
        <v>1427</v>
      </c>
      <c r="G951" s="220" t="s">
        <v>189</v>
      </c>
      <c r="H951" s="221">
        <v>0.51100000000000001</v>
      </c>
      <c r="I951" s="222"/>
      <c r="J951" s="223">
        <f>ROUND(I951*H951,2)</f>
        <v>0</v>
      </c>
      <c r="K951" s="219" t="s">
        <v>172</v>
      </c>
      <c r="L951" s="224"/>
      <c r="M951" s="225" t="s">
        <v>1</v>
      </c>
      <c r="N951" s="226" t="s">
        <v>39</v>
      </c>
      <c r="O951" s="77"/>
      <c r="P951" s="189">
        <f>O951*H951</f>
        <v>0</v>
      </c>
      <c r="Q951" s="189">
        <v>0.55000000000000004</v>
      </c>
      <c r="R951" s="189">
        <f>Q951*H951</f>
        <v>0.28105000000000002</v>
      </c>
      <c r="S951" s="189">
        <v>0</v>
      </c>
      <c r="T951" s="190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191" t="s">
        <v>367</v>
      </c>
      <c r="AT951" s="191" t="s">
        <v>259</v>
      </c>
      <c r="AU951" s="191" t="s">
        <v>82</v>
      </c>
      <c r="AY951" s="19" t="s">
        <v>166</v>
      </c>
      <c r="BE951" s="192">
        <f>IF(N951="základní",J951,0)</f>
        <v>0</v>
      </c>
      <c r="BF951" s="192">
        <f>IF(N951="snížená",J951,0)</f>
        <v>0</v>
      </c>
      <c r="BG951" s="192">
        <f>IF(N951="zákl. přenesená",J951,0)</f>
        <v>0</v>
      </c>
      <c r="BH951" s="192">
        <f>IF(N951="sníž. přenesená",J951,0)</f>
        <v>0</v>
      </c>
      <c r="BI951" s="192">
        <f>IF(N951="nulová",J951,0)</f>
        <v>0</v>
      </c>
      <c r="BJ951" s="19" t="s">
        <v>80</v>
      </c>
      <c r="BK951" s="192">
        <f>ROUND(I951*H951,2)</f>
        <v>0</v>
      </c>
      <c r="BL951" s="19" t="s">
        <v>286</v>
      </c>
      <c r="BM951" s="191" t="s">
        <v>1428</v>
      </c>
    </row>
    <row r="952" s="14" customFormat="1">
      <c r="A952" s="14"/>
      <c r="B952" s="201"/>
      <c r="C952" s="14"/>
      <c r="D952" s="194" t="s">
        <v>175</v>
      </c>
      <c r="E952" s="202" t="s">
        <v>1</v>
      </c>
      <c r="F952" s="203" t="s">
        <v>1429</v>
      </c>
      <c r="G952" s="14"/>
      <c r="H952" s="204">
        <v>0.51100000000000001</v>
      </c>
      <c r="I952" s="205"/>
      <c r="J952" s="14"/>
      <c r="K952" s="14"/>
      <c r="L952" s="201"/>
      <c r="M952" s="206"/>
      <c r="N952" s="207"/>
      <c r="O952" s="207"/>
      <c r="P952" s="207"/>
      <c r="Q952" s="207"/>
      <c r="R952" s="207"/>
      <c r="S952" s="207"/>
      <c r="T952" s="208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02" t="s">
        <v>175</v>
      </c>
      <c r="AU952" s="202" t="s">
        <v>82</v>
      </c>
      <c r="AV952" s="14" t="s">
        <v>82</v>
      </c>
      <c r="AW952" s="14" t="s">
        <v>30</v>
      </c>
      <c r="AX952" s="14" t="s">
        <v>80</v>
      </c>
      <c r="AY952" s="202" t="s">
        <v>166</v>
      </c>
    </row>
    <row r="953" s="2" customFormat="1" ht="24.15" customHeight="1">
      <c r="A953" s="38"/>
      <c r="B953" s="179"/>
      <c r="C953" s="180" t="s">
        <v>1430</v>
      </c>
      <c r="D953" s="180" t="s">
        <v>168</v>
      </c>
      <c r="E953" s="181" t="s">
        <v>1431</v>
      </c>
      <c r="F953" s="182" t="s">
        <v>1432</v>
      </c>
      <c r="G953" s="183" t="s">
        <v>189</v>
      </c>
      <c r="H953" s="184">
        <v>3.2770000000000001</v>
      </c>
      <c r="I953" s="185"/>
      <c r="J953" s="186">
        <f>ROUND(I953*H953,2)</f>
        <v>0</v>
      </c>
      <c r="K953" s="182" t="s">
        <v>172</v>
      </c>
      <c r="L953" s="39"/>
      <c r="M953" s="187" t="s">
        <v>1</v>
      </c>
      <c r="N953" s="188" t="s">
        <v>39</v>
      </c>
      <c r="O953" s="77"/>
      <c r="P953" s="189">
        <f>O953*H953</f>
        <v>0</v>
      </c>
      <c r="Q953" s="189">
        <v>0.0027200000000000002</v>
      </c>
      <c r="R953" s="189">
        <f>Q953*H953</f>
        <v>0.0089134400000000016</v>
      </c>
      <c r="S953" s="189">
        <v>0</v>
      </c>
      <c r="T953" s="190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191" t="s">
        <v>286</v>
      </c>
      <c r="AT953" s="191" t="s">
        <v>168</v>
      </c>
      <c r="AU953" s="191" t="s">
        <v>82</v>
      </c>
      <c r="AY953" s="19" t="s">
        <v>166</v>
      </c>
      <c r="BE953" s="192">
        <f>IF(N953="základní",J953,0)</f>
        <v>0</v>
      </c>
      <c r="BF953" s="192">
        <f>IF(N953="snížená",J953,0)</f>
        <v>0</v>
      </c>
      <c r="BG953" s="192">
        <f>IF(N953="zákl. přenesená",J953,0)</f>
        <v>0</v>
      </c>
      <c r="BH953" s="192">
        <f>IF(N953="sníž. přenesená",J953,0)</f>
        <v>0</v>
      </c>
      <c r="BI953" s="192">
        <f>IF(N953="nulová",J953,0)</f>
        <v>0</v>
      </c>
      <c r="BJ953" s="19" t="s">
        <v>80</v>
      </c>
      <c r="BK953" s="192">
        <f>ROUND(I953*H953,2)</f>
        <v>0</v>
      </c>
      <c r="BL953" s="19" t="s">
        <v>286</v>
      </c>
      <c r="BM953" s="191" t="s">
        <v>1433</v>
      </c>
    </row>
    <row r="954" s="13" customFormat="1">
      <c r="A954" s="13"/>
      <c r="B954" s="193"/>
      <c r="C954" s="13"/>
      <c r="D954" s="194" t="s">
        <v>175</v>
      </c>
      <c r="E954" s="195" t="s">
        <v>1</v>
      </c>
      <c r="F954" s="196" t="s">
        <v>1391</v>
      </c>
      <c r="G954" s="13"/>
      <c r="H954" s="195" t="s">
        <v>1</v>
      </c>
      <c r="I954" s="197"/>
      <c r="J954" s="13"/>
      <c r="K954" s="13"/>
      <c r="L954" s="193"/>
      <c r="M954" s="198"/>
      <c r="N954" s="199"/>
      <c r="O954" s="199"/>
      <c r="P954" s="199"/>
      <c r="Q954" s="199"/>
      <c r="R954" s="199"/>
      <c r="S954" s="199"/>
      <c r="T954" s="200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195" t="s">
        <v>175</v>
      </c>
      <c r="AU954" s="195" t="s">
        <v>82</v>
      </c>
      <c r="AV954" s="13" t="s">
        <v>80</v>
      </c>
      <c r="AW954" s="13" t="s">
        <v>30</v>
      </c>
      <c r="AX954" s="13" t="s">
        <v>74</v>
      </c>
      <c r="AY954" s="195" t="s">
        <v>166</v>
      </c>
    </row>
    <row r="955" s="14" customFormat="1">
      <c r="A955" s="14"/>
      <c r="B955" s="201"/>
      <c r="C955" s="14"/>
      <c r="D955" s="194" t="s">
        <v>175</v>
      </c>
      <c r="E955" s="202" t="s">
        <v>1</v>
      </c>
      <c r="F955" s="203" t="s">
        <v>1434</v>
      </c>
      <c r="G955" s="14"/>
      <c r="H955" s="204">
        <v>2.8130000000000002</v>
      </c>
      <c r="I955" s="205"/>
      <c r="J955" s="14"/>
      <c r="K955" s="14"/>
      <c r="L955" s="201"/>
      <c r="M955" s="206"/>
      <c r="N955" s="207"/>
      <c r="O955" s="207"/>
      <c r="P955" s="207"/>
      <c r="Q955" s="207"/>
      <c r="R955" s="207"/>
      <c r="S955" s="207"/>
      <c r="T955" s="208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02" t="s">
        <v>175</v>
      </c>
      <c r="AU955" s="202" t="s">
        <v>82</v>
      </c>
      <c r="AV955" s="14" t="s">
        <v>82</v>
      </c>
      <c r="AW955" s="14" t="s">
        <v>30</v>
      </c>
      <c r="AX955" s="14" t="s">
        <v>74</v>
      </c>
      <c r="AY955" s="202" t="s">
        <v>166</v>
      </c>
    </row>
    <row r="956" s="13" customFormat="1">
      <c r="A956" s="13"/>
      <c r="B956" s="193"/>
      <c r="C956" s="13"/>
      <c r="D956" s="194" t="s">
        <v>175</v>
      </c>
      <c r="E956" s="195" t="s">
        <v>1</v>
      </c>
      <c r="F956" s="196" t="s">
        <v>1435</v>
      </c>
      <c r="G956" s="13"/>
      <c r="H956" s="195" t="s">
        <v>1</v>
      </c>
      <c r="I956" s="197"/>
      <c r="J956" s="13"/>
      <c r="K956" s="13"/>
      <c r="L956" s="193"/>
      <c r="M956" s="198"/>
      <c r="N956" s="199"/>
      <c r="O956" s="199"/>
      <c r="P956" s="199"/>
      <c r="Q956" s="199"/>
      <c r="R956" s="199"/>
      <c r="S956" s="199"/>
      <c r="T956" s="200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195" t="s">
        <v>175</v>
      </c>
      <c r="AU956" s="195" t="s">
        <v>82</v>
      </c>
      <c r="AV956" s="13" t="s">
        <v>80</v>
      </c>
      <c r="AW956" s="13" t="s">
        <v>30</v>
      </c>
      <c r="AX956" s="13" t="s">
        <v>74</v>
      </c>
      <c r="AY956" s="195" t="s">
        <v>166</v>
      </c>
    </row>
    <row r="957" s="14" customFormat="1">
      <c r="A957" s="14"/>
      <c r="B957" s="201"/>
      <c r="C957" s="14"/>
      <c r="D957" s="194" t="s">
        <v>175</v>
      </c>
      <c r="E957" s="202" t="s">
        <v>1</v>
      </c>
      <c r="F957" s="203" t="s">
        <v>1436</v>
      </c>
      <c r="G957" s="14"/>
      <c r="H957" s="204">
        <v>0.46400000000000002</v>
      </c>
      <c r="I957" s="205"/>
      <c r="J957" s="14"/>
      <c r="K957" s="14"/>
      <c r="L957" s="201"/>
      <c r="M957" s="206"/>
      <c r="N957" s="207"/>
      <c r="O957" s="207"/>
      <c r="P957" s="207"/>
      <c r="Q957" s="207"/>
      <c r="R957" s="207"/>
      <c r="S957" s="207"/>
      <c r="T957" s="208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02" t="s">
        <v>175</v>
      </c>
      <c r="AU957" s="202" t="s">
        <v>82</v>
      </c>
      <c r="AV957" s="14" t="s">
        <v>82</v>
      </c>
      <c r="AW957" s="14" t="s">
        <v>30</v>
      </c>
      <c r="AX957" s="14" t="s">
        <v>74</v>
      </c>
      <c r="AY957" s="202" t="s">
        <v>166</v>
      </c>
    </row>
    <row r="958" s="15" customFormat="1">
      <c r="A958" s="15"/>
      <c r="B958" s="209"/>
      <c r="C958" s="15"/>
      <c r="D958" s="194" t="s">
        <v>175</v>
      </c>
      <c r="E958" s="210" t="s">
        <v>1</v>
      </c>
      <c r="F958" s="211" t="s">
        <v>180</v>
      </c>
      <c r="G958" s="15"/>
      <c r="H958" s="212">
        <v>3.2770000000000001</v>
      </c>
      <c r="I958" s="213"/>
      <c r="J958" s="15"/>
      <c r="K958" s="15"/>
      <c r="L958" s="209"/>
      <c r="M958" s="214"/>
      <c r="N958" s="215"/>
      <c r="O958" s="215"/>
      <c r="P958" s="215"/>
      <c r="Q958" s="215"/>
      <c r="R958" s="215"/>
      <c r="S958" s="215"/>
      <c r="T958" s="216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10" t="s">
        <v>175</v>
      </c>
      <c r="AU958" s="210" t="s">
        <v>82</v>
      </c>
      <c r="AV958" s="15" t="s">
        <v>173</v>
      </c>
      <c r="AW958" s="15" t="s">
        <v>30</v>
      </c>
      <c r="AX958" s="15" t="s">
        <v>80</v>
      </c>
      <c r="AY958" s="210" t="s">
        <v>166</v>
      </c>
    </row>
    <row r="959" s="2" customFormat="1" ht="24.15" customHeight="1">
      <c r="A959" s="38"/>
      <c r="B959" s="179"/>
      <c r="C959" s="180" t="s">
        <v>1437</v>
      </c>
      <c r="D959" s="180" t="s">
        <v>168</v>
      </c>
      <c r="E959" s="181" t="s">
        <v>1438</v>
      </c>
      <c r="F959" s="182" t="s">
        <v>1439</v>
      </c>
      <c r="G959" s="183" t="s">
        <v>171</v>
      </c>
      <c r="H959" s="184">
        <v>82.799999999999997</v>
      </c>
      <c r="I959" s="185"/>
      <c r="J959" s="186">
        <f>ROUND(I959*H959,2)</f>
        <v>0</v>
      </c>
      <c r="K959" s="182" t="s">
        <v>172</v>
      </c>
      <c r="L959" s="39"/>
      <c r="M959" s="187" t="s">
        <v>1</v>
      </c>
      <c r="N959" s="188" t="s">
        <v>39</v>
      </c>
      <c r="O959" s="77"/>
      <c r="P959" s="189">
        <f>O959*H959</f>
        <v>0</v>
      </c>
      <c r="Q959" s="189">
        <v>0</v>
      </c>
      <c r="R959" s="189">
        <f>Q959*H959</f>
        <v>0</v>
      </c>
      <c r="S959" s="189">
        <v>0</v>
      </c>
      <c r="T959" s="190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191" t="s">
        <v>286</v>
      </c>
      <c r="AT959" s="191" t="s">
        <v>168</v>
      </c>
      <c r="AU959" s="191" t="s">
        <v>82</v>
      </c>
      <c r="AY959" s="19" t="s">
        <v>166</v>
      </c>
      <c r="BE959" s="192">
        <f>IF(N959="základní",J959,0)</f>
        <v>0</v>
      </c>
      <c r="BF959" s="192">
        <f>IF(N959="snížená",J959,0)</f>
        <v>0</v>
      </c>
      <c r="BG959" s="192">
        <f>IF(N959="zákl. přenesená",J959,0)</f>
        <v>0</v>
      </c>
      <c r="BH959" s="192">
        <f>IF(N959="sníž. přenesená",J959,0)</f>
        <v>0</v>
      </c>
      <c r="BI959" s="192">
        <f>IF(N959="nulová",J959,0)</f>
        <v>0</v>
      </c>
      <c r="BJ959" s="19" t="s">
        <v>80</v>
      </c>
      <c r="BK959" s="192">
        <f>ROUND(I959*H959,2)</f>
        <v>0</v>
      </c>
      <c r="BL959" s="19" t="s">
        <v>286</v>
      </c>
      <c r="BM959" s="191" t="s">
        <v>1440</v>
      </c>
    </row>
    <row r="960" s="13" customFormat="1">
      <c r="A960" s="13"/>
      <c r="B960" s="193"/>
      <c r="C960" s="13"/>
      <c r="D960" s="194" t="s">
        <v>175</v>
      </c>
      <c r="E960" s="195" t="s">
        <v>1</v>
      </c>
      <c r="F960" s="196" t="s">
        <v>872</v>
      </c>
      <c r="G960" s="13"/>
      <c r="H960" s="195" t="s">
        <v>1</v>
      </c>
      <c r="I960" s="197"/>
      <c r="J960" s="13"/>
      <c r="K960" s="13"/>
      <c r="L960" s="193"/>
      <c r="M960" s="198"/>
      <c r="N960" s="199"/>
      <c r="O960" s="199"/>
      <c r="P960" s="199"/>
      <c r="Q960" s="199"/>
      <c r="R960" s="199"/>
      <c r="S960" s="199"/>
      <c r="T960" s="200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195" t="s">
        <v>175</v>
      </c>
      <c r="AU960" s="195" t="s">
        <v>82</v>
      </c>
      <c r="AV960" s="13" t="s">
        <v>80</v>
      </c>
      <c r="AW960" s="13" t="s">
        <v>30</v>
      </c>
      <c r="AX960" s="13" t="s">
        <v>74</v>
      </c>
      <c r="AY960" s="195" t="s">
        <v>166</v>
      </c>
    </row>
    <row r="961" s="14" customFormat="1">
      <c r="A961" s="14"/>
      <c r="B961" s="201"/>
      <c r="C961" s="14"/>
      <c r="D961" s="194" t="s">
        <v>175</v>
      </c>
      <c r="E961" s="202" t="s">
        <v>1</v>
      </c>
      <c r="F961" s="203" t="s">
        <v>873</v>
      </c>
      <c r="G961" s="14"/>
      <c r="H961" s="204">
        <v>55.712000000000003</v>
      </c>
      <c r="I961" s="205"/>
      <c r="J961" s="14"/>
      <c r="K961" s="14"/>
      <c r="L961" s="201"/>
      <c r="M961" s="206"/>
      <c r="N961" s="207"/>
      <c r="O961" s="207"/>
      <c r="P961" s="207"/>
      <c r="Q961" s="207"/>
      <c r="R961" s="207"/>
      <c r="S961" s="207"/>
      <c r="T961" s="208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02" t="s">
        <v>175</v>
      </c>
      <c r="AU961" s="202" t="s">
        <v>82</v>
      </c>
      <c r="AV961" s="14" t="s">
        <v>82</v>
      </c>
      <c r="AW961" s="14" t="s">
        <v>30</v>
      </c>
      <c r="AX961" s="14" t="s">
        <v>74</v>
      </c>
      <c r="AY961" s="202" t="s">
        <v>166</v>
      </c>
    </row>
    <row r="962" s="13" customFormat="1">
      <c r="A962" s="13"/>
      <c r="B962" s="193"/>
      <c r="C962" s="13"/>
      <c r="D962" s="194" t="s">
        <v>175</v>
      </c>
      <c r="E962" s="195" t="s">
        <v>1</v>
      </c>
      <c r="F962" s="196" t="s">
        <v>1441</v>
      </c>
      <c r="G962" s="13"/>
      <c r="H962" s="195" t="s">
        <v>1</v>
      </c>
      <c r="I962" s="197"/>
      <c r="J962" s="13"/>
      <c r="K962" s="13"/>
      <c r="L962" s="193"/>
      <c r="M962" s="198"/>
      <c r="N962" s="199"/>
      <c r="O962" s="199"/>
      <c r="P962" s="199"/>
      <c r="Q962" s="199"/>
      <c r="R962" s="199"/>
      <c r="S962" s="199"/>
      <c r="T962" s="200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195" t="s">
        <v>175</v>
      </c>
      <c r="AU962" s="195" t="s">
        <v>82</v>
      </c>
      <c r="AV962" s="13" t="s">
        <v>80</v>
      </c>
      <c r="AW962" s="13" t="s">
        <v>30</v>
      </c>
      <c r="AX962" s="13" t="s">
        <v>74</v>
      </c>
      <c r="AY962" s="195" t="s">
        <v>166</v>
      </c>
    </row>
    <row r="963" s="14" customFormat="1">
      <c r="A963" s="14"/>
      <c r="B963" s="201"/>
      <c r="C963" s="14"/>
      <c r="D963" s="194" t="s">
        <v>175</v>
      </c>
      <c r="E963" s="202" t="s">
        <v>1</v>
      </c>
      <c r="F963" s="203" t="s">
        <v>1442</v>
      </c>
      <c r="G963" s="14"/>
      <c r="H963" s="204">
        <v>27.088000000000001</v>
      </c>
      <c r="I963" s="205"/>
      <c r="J963" s="14"/>
      <c r="K963" s="14"/>
      <c r="L963" s="201"/>
      <c r="M963" s="206"/>
      <c r="N963" s="207"/>
      <c r="O963" s="207"/>
      <c r="P963" s="207"/>
      <c r="Q963" s="207"/>
      <c r="R963" s="207"/>
      <c r="S963" s="207"/>
      <c r="T963" s="208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02" t="s">
        <v>175</v>
      </c>
      <c r="AU963" s="202" t="s">
        <v>82</v>
      </c>
      <c r="AV963" s="14" t="s">
        <v>82</v>
      </c>
      <c r="AW963" s="14" t="s">
        <v>30</v>
      </c>
      <c r="AX963" s="14" t="s">
        <v>74</v>
      </c>
      <c r="AY963" s="202" t="s">
        <v>166</v>
      </c>
    </row>
    <row r="964" s="15" customFormat="1">
      <c r="A964" s="15"/>
      <c r="B964" s="209"/>
      <c r="C964" s="15"/>
      <c r="D964" s="194" t="s">
        <v>175</v>
      </c>
      <c r="E964" s="210" t="s">
        <v>1</v>
      </c>
      <c r="F964" s="211" t="s">
        <v>180</v>
      </c>
      <c r="G964" s="15"/>
      <c r="H964" s="212">
        <v>82.800000000000011</v>
      </c>
      <c r="I964" s="213"/>
      <c r="J964" s="15"/>
      <c r="K964" s="15"/>
      <c r="L964" s="209"/>
      <c r="M964" s="214"/>
      <c r="N964" s="215"/>
      <c r="O964" s="215"/>
      <c r="P964" s="215"/>
      <c r="Q964" s="215"/>
      <c r="R964" s="215"/>
      <c r="S964" s="215"/>
      <c r="T964" s="216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10" t="s">
        <v>175</v>
      </c>
      <c r="AU964" s="210" t="s">
        <v>82</v>
      </c>
      <c r="AV964" s="15" t="s">
        <v>173</v>
      </c>
      <c r="AW964" s="15" t="s">
        <v>30</v>
      </c>
      <c r="AX964" s="15" t="s">
        <v>80</v>
      </c>
      <c r="AY964" s="210" t="s">
        <v>166</v>
      </c>
    </row>
    <row r="965" s="2" customFormat="1" ht="16.5" customHeight="1">
      <c r="A965" s="38"/>
      <c r="B965" s="179"/>
      <c r="C965" s="217" t="s">
        <v>1443</v>
      </c>
      <c r="D965" s="217" t="s">
        <v>259</v>
      </c>
      <c r="E965" s="218" t="s">
        <v>1444</v>
      </c>
      <c r="F965" s="219" t="s">
        <v>1445</v>
      </c>
      <c r="G965" s="220" t="s">
        <v>189</v>
      </c>
      <c r="H965" s="221">
        <v>0.002</v>
      </c>
      <c r="I965" s="222"/>
      <c r="J965" s="223">
        <f>ROUND(I965*H965,2)</f>
        <v>0</v>
      </c>
      <c r="K965" s="219" t="s">
        <v>172</v>
      </c>
      <c r="L965" s="224"/>
      <c r="M965" s="225" t="s">
        <v>1</v>
      </c>
      <c r="N965" s="226" t="s">
        <v>39</v>
      </c>
      <c r="O965" s="77"/>
      <c r="P965" s="189">
        <f>O965*H965</f>
        <v>0</v>
      </c>
      <c r="Q965" s="189">
        <v>0.55000000000000004</v>
      </c>
      <c r="R965" s="189">
        <f>Q965*H965</f>
        <v>0.0011000000000000001</v>
      </c>
      <c r="S965" s="189">
        <v>0</v>
      </c>
      <c r="T965" s="190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191" t="s">
        <v>367</v>
      </c>
      <c r="AT965" s="191" t="s">
        <v>259</v>
      </c>
      <c r="AU965" s="191" t="s">
        <v>82</v>
      </c>
      <c r="AY965" s="19" t="s">
        <v>166</v>
      </c>
      <c r="BE965" s="192">
        <f>IF(N965="základní",J965,0)</f>
        <v>0</v>
      </c>
      <c r="BF965" s="192">
        <f>IF(N965="snížená",J965,0)</f>
        <v>0</v>
      </c>
      <c r="BG965" s="192">
        <f>IF(N965="zákl. přenesená",J965,0)</f>
        <v>0</v>
      </c>
      <c r="BH965" s="192">
        <f>IF(N965="sníž. přenesená",J965,0)</f>
        <v>0</v>
      </c>
      <c r="BI965" s="192">
        <f>IF(N965="nulová",J965,0)</f>
        <v>0</v>
      </c>
      <c r="BJ965" s="19" t="s">
        <v>80</v>
      </c>
      <c r="BK965" s="192">
        <f>ROUND(I965*H965,2)</f>
        <v>0</v>
      </c>
      <c r="BL965" s="19" t="s">
        <v>286</v>
      </c>
      <c r="BM965" s="191" t="s">
        <v>1446</v>
      </c>
    </row>
    <row r="966" s="13" customFormat="1">
      <c r="A966" s="13"/>
      <c r="B966" s="193"/>
      <c r="C966" s="13"/>
      <c r="D966" s="194" t="s">
        <v>175</v>
      </c>
      <c r="E966" s="195" t="s">
        <v>1</v>
      </c>
      <c r="F966" s="196" t="s">
        <v>1447</v>
      </c>
      <c r="G966" s="13"/>
      <c r="H966" s="195" t="s">
        <v>1</v>
      </c>
      <c r="I966" s="197"/>
      <c r="J966" s="13"/>
      <c r="K966" s="13"/>
      <c r="L966" s="193"/>
      <c r="M966" s="198"/>
      <c r="N966" s="199"/>
      <c r="O966" s="199"/>
      <c r="P966" s="199"/>
      <c r="Q966" s="199"/>
      <c r="R966" s="199"/>
      <c r="S966" s="199"/>
      <c r="T966" s="200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195" t="s">
        <v>175</v>
      </c>
      <c r="AU966" s="195" t="s">
        <v>82</v>
      </c>
      <c r="AV966" s="13" t="s">
        <v>80</v>
      </c>
      <c r="AW966" s="13" t="s">
        <v>30</v>
      </c>
      <c r="AX966" s="13" t="s">
        <v>74</v>
      </c>
      <c r="AY966" s="195" t="s">
        <v>166</v>
      </c>
    </row>
    <row r="967" s="14" customFormat="1">
      <c r="A967" s="14"/>
      <c r="B967" s="201"/>
      <c r="C967" s="14"/>
      <c r="D967" s="194" t="s">
        <v>175</v>
      </c>
      <c r="E967" s="202" t="s">
        <v>1</v>
      </c>
      <c r="F967" s="203" t="s">
        <v>1448</v>
      </c>
      <c r="G967" s="14"/>
      <c r="H967" s="204">
        <v>0.47699999999999998</v>
      </c>
      <c r="I967" s="205"/>
      <c r="J967" s="14"/>
      <c r="K967" s="14"/>
      <c r="L967" s="201"/>
      <c r="M967" s="206"/>
      <c r="N967" s="207"/>
      <c r="O967" s="207"/>
      <c r="P967" s="207"/>
      <c r="Q967" s="207"/>
      <c r="R967" s="207"/>
      <c r="S967" s="207"/>
      <c r="T967" s="208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02" t="s">
        <v>175</v>
      </c>
      <c r="AU967" s="202" t="s">
        <v>82</v>
      </c>
      <c r="AV967" s="14" t="s">
        <v>82</v>
      </c>
      <c r="AW967" s="14" t="s">
        <v>30</v>
      </c>
      <c r="AX967" s="14" t="s">
        <v>74</v>
      </c>
      <c r="AY967" s="202" t="s">
        <v>166</v>
      </c>
    </row>
    <row r="968" s="13" customFormat="1">
      <c r="A968" s="13"/>
      <c r="B968" s="193"/>
      <c r="C968" s="13"/>
      <c r="D968" s="194" t="s">
        <v>175</v>
      </c>
      <c r="E968" s="195" t="s">
        <v>1</v>
      </c>
      <c r="F968" s="196" t="s">
        <v>1449</v>
      </c>
      <c r="G968" s="13"/>
      <c r="H968" s="195" t="s">
        <v>1</v>
      </c>
      <c r="I968" s="197"/>
      <c r="J968" s="13"/>
      <c r="K968" s="13"/>
      <c r="L968" s="193"/>
      <c r="M968" s="198"/>
      <c r="N968" s="199"/>
      <c r="O968" s="199"/>
      <c r="P968" s="199"/>
      <c r="Q968" s="199"/>
      <c r="R968" s="199"/>
      <c r="S968" s="199"/>
      <c r="T968" s="200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195" t="s">
        <v>175</v>
      </c>
      <c r="AU968" s="195" t="s">
        <v>82</v>
      </c>
      <c r="AV968" s="13" t="s">
        <v>80</v>
      </c>
      <c r="AW968" s="13" t="s">
        <v>30</v>
      </c>
      <c r="AX968" s="13" t="s">
        <v>74</v>
      </c>
      <c r="AY968" s="195" t="s">
        <v>166</v>
      </c>
    </row>
    <row r="969" s="14" customFormat="1">
      <c r="A969" s="14"/>
      <c r="B969" s="201"/>
      <c r="C969" s="14"/>
      <c r="D969" s="194" t="s">
        <v>175</v>
      </c>
      <c r="E969" s="202" t="s">
        <v>1</v>
      </c>
      <c r="F969" s="203" t="s">
        <v>1450</v>
      </c>
      <c r="G969" s="14"/>
      <c r="H969" s="204">
        <v>0.088999999999999996</v>
      </c>
      <c r="I969" s="205"/>
      <c r="J969" s="14"/>
      <c r="K969" s="14"/>
      <c r="L969" s="201"/>
      <c r="M969" s="206"/>
      <c r="N969" s="207"/>
      <c r="O969" s="207"/>
      <c r="P969" s="207"/>
      <c r="Q969" s="207"/>
      <c r="R969" s="207"/>
      <c r="S969" s="207"/>
      <c r="T969" s="208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02" t="s">
        <v>175</v>
      </c>
      <c r="AU969" s="202" t="s">
        <v>82</v>
      </c>
      <c r="AV969" s="14" t="s">
        <v>82</v>
      </c>
      <c r="AW969" s="14" t="s">
        <v>30</v>
      </c>
      <c r="AX969" s="14" t="s">
        <v>74</v>
      </c>
      <c r="AY969" s="202" t="s">
        <v>166</v>
      </c>
    </row>
    <row r="970" s="13" customFormat="1">
      <c r="A970" s="13"/>
      <c r="B970" s="193"/>
      <c r="C970" s="13"/>
      <c r="D970" s="194" t="s">
        <v>175</v>
      </c>
      <c r="E970" s="195" t="s">
        <v>1</v>
      </c>
      <c r="F970" s="196" t="s">
        <v>1449</v>
      </c>
      <c r="G970" s="13"/>
      <c r="H970" s="195" t="s">
        <v>1</v>
      </c>
      <c r="I970" s="197"/>
      <c r="J970" s="13"/>
      <c r="K970" s="13"/>
      <c r="L970" s="193"/>
      <c r="M970" s="198"/>
      <c r="N970" s="199"/>
      <c r="O970" s="199"/>
      <c r="P970" s="199"/>
      <c r="Q970" s="199"/>
      <c r="R970" s="199"/>
      <c r="S970" s="199"/>
      <c r="T970" s="200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195" t="s">
        <v>175</v>
      </c>
      <c r="AU970" s="195" t="s">
        <v>82</v>
      </c>
      <c r="AV970" s="13" t="s">
        <v>80</v>
      </c>
      <c r="AW970" s="13" t="s">
        <v>30</v>
      </c>
      <c r="AX970" s="13" t="s">
        <v>74</v>
      </c>
      <c r="AY970" s="195" t="s">
        <v>166</v>
      </c>
    </row>
    <row r="971" s="14" customFormat="1">
      <c r="A971" s="14"/>
      <c r="B971" s="201"/>
      <c r="C971" s="14"/>
      <c r="D971" s="194" t="s">
        <v>175</v>
      </c>
      <c r="E971" s="202" t="s">
        <v>1</v>
      </c>
      <c r="F971" s="203" t="s">
        <v>1451</v>
      </c>
      <c r="G971" s="14"/>
      <c r="H971" s="204">
        <v>0.083000000000000004</v>
      </c>
      <c r="I971" s="205"/>
      <c r="J971" s="14"/>
      <c r="K971" s="14"/>
      <c r="L971" s="201"/>
      <c r="M971" s="206"/>
      <c r="N971" s="207"/>
      <c r="O971" s="207"/>
      <c r="P971" s="207"/>
      <c r="Q971" s="207"/>
      <c r="R971" s="207"/>
      <c r="S971" s="207"/>
      <c r="T971" s="208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02" t="s">
        <v>175</v>
      </c>
      <c r="AU971" s="202" t="s">
        <v>82</v>
      </c>
      <c r="AV971" s="14" t="s">
        <v>82</v>
      </c>
      <c r="AW971" s="14" t="s">
        <v>30</v>
      </c>
      <c r="AX971" s="14" t="s">
        <v>74</v>
      </c>
      <c r="AY971" s="202" t="s">
        <v>166</v>
      </c>
    </row>
    <row r="972" s="15" customFormat="1">
      <c r="A972" s="15"/>
      <c r="B972" s="209"/>
      <c r="C972" s="15"/>
      <c r="D972" s="194" t="s">
        <v>175</v>
      </c>
      <c r="E972" s="210" t="s">
        <v>1</v>
      </c>
      <c r="F972" s="211" t="s">
        <v>180</v>
      </c>
      <c r="G972" s="15"/>
      <c r="H972" s="212">
        <v>0.64899999999999991</v>
      </c>
      <c r="I972" s="213"/>
      <c r="J972" s="15"/>
      <c r="K972" s="15"/>
      <c r="L972" s="209"/>
      <c r="M972" s="214"/>
      <c r="N972" s="215"/>
      <c r="O972" s="215"/>
      <c r="P972" s="215"/>
      <c r="Q972" s="215"/>
      <c r="R972" s="215"/>
      <c r="S972" s="215"/>
      <c r="T972" s="216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210" t="s">
        <v>175</v>
      </c>
      <c r="AU972" s="210" t="s">
        <v>82</v>
      </c>
      <c r="AV972" s="15" t="s">
        <v>173</v>
      </c>
      <c r="AW972" s="15" t="s">
        <v>30</v>
      </c>
      <c r="AX972" s="15" t="s">
        <v>80</v>
      </c>
      <c r="AY972" s="210" t="s">
        <v>166</v>
      </c>
    </row>
    <row r="973" s="14" customFormat="1">
      <c r="A973" s="14"/>
      <c r="B973" s="201"/>
      <c r="C973" s="14"/>
      <c r="D973" s="194" t="s">
        <v>175</v>
      </c>
      <c r="E973" s="14"/>
      <c r="F973" s="203" t="s">
        <v>1452</v>
      </c>
      <c r="G973" s="14"/>
      <c r="H973" s="204">
        <v>0.002</v>
      </c>
      <c r="I973" s="205"/>
      <c r="J973" s="14"/>
      <c r="K973" s="14"/>
      <c r="L973" s="201"/>
      <c r="M973" s="206"/>
      <c r="N973" s="207"/>
      <c r="O973" s="207"/>
      <c r="P973" s="207"/>
      <c r="Q973" s="207"/>
      <c r="R973" s="207"/>
      <c r="S973" s="207"/>
      <c r="T973" s="208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02" t="s">
        <v>175</v>
      </c>
      <c r="AU973" s="202" t="s">
        <v>82</v>
      </c>
      <c r="AV973" s="14" t="s">
        <v>82</v>
      </c>
      <c r="AW973" s="14" t="s">
        <v>3</v>
      </c>
      <c r="AX973" s="14" t="s">
        <v>80</v>
      </c>
      <c r="AY973" s="202" t="s">
        <v>166</v>
      </c>
    </row>
    <row r="974" s="2" customFormat="1" ht="37.8" customHeight="1">
      <c r="A974" s="38"/>
      <c r="B974" s="179"/>
      <c r="C974" s="180" t="s">
        <v>1453</v>
      </c>
      <c r="D974" s="180" t="s">
        <v>168</v>
      </c>
      <c r="E974" s="181" t="s">
        <v>1454</v>
      </c>
      <c r="F974" s="182" t="s">
        <v>1455</v>
      </c>
      <c r="G974" s="183" t="s">
        <v>171</v>
      </c>
      <c r="H974" s="184">
        <v>82.799999999999997</v>
      </c>
      <c r="I974" s="185"/>
      <c r="J974" s="186">
        <f>ROUND(I974*H974,2)</f>
        <v>0</v>
      </c>
      <c r="K974" s="182" t="s">
        <v>172</v>
      </c>
      <c r="L974" s="39"/>
      <c r="M974" s="187" t="s">
        <v>1</v>
      </c>
      <c r="N974" s="188" t="s">
        <v>39</v>
      </c>
      <c r="O974" s="77"/>
      <c r="P974" s="189">
        <f>O974*H974</f>
        <v>0</v>
      </c>
      <c r="Q974" s="189">
        <v>0.00038000000000000002</v>
      </c>
      <c r="R974" s="189">
        <f>Q974*H974</f>
        <v>0.031463999999999999</v>
      </c>
      <c r="S974" s="189">
        <v>0</v>
      </c>
      <c r="T974" s="190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191" t="s">
        <v>286</v>
      </c>
      <c r="AT974" s="191" t="s">
        <v>168</v>
      </c>
      <c r="AU974" s="191" t="s">
        <v>82</v>
      </c>
      <c r="AY974" s="19" t="s">
        <v>166</v>
      </c>
      <c r="BE974" s="192">
        <f>IF(N974="základní",J974,0)</f>
        <v>0</v>
      </c>
      <c r="BF974" s="192">
        <f>IF(N974="snížená",J974,0)</f>
        <v>0</v>
      </c>
      <c r="BG974" s="192">
        <f>IF(N974="zákl. přenesená",J974,0)</f>
        <v>0</v>
      </c>
      <c r="BH974" s="192">
        <f>IF(N974="sníž. přenesená",J974,0)</f>
        <v>0</v>
      </c>
      <c r="BI974" s="192">
        <f>IF(N974="nulová",J974,0)</f>
        <v>0</v>
      </c>
      <c r="BJ974" s="19" t="s">
        <v>80</v>
      </c>
      <c r="BK974" s="192">
        <f>ROUND(I974*H974,2)</f>
        <v>0</v>
      </c>
      <c r="BL974" s="19" t="s">
        <v>286</v>
      </c>
      <c r="BM974" s="191" t="s">
        <v>1456</v>
      </c>
    </row>
    <row r="975" s="13" customFormat="1">
      <c r="A975" s="13"/>
      <c r="B975" s="193"/>
      <c r="C975" s="13"/>
      <c r="D975" s="194" t="s">
        <v>175</v>
      </c>
      <c r="E975" s="195" t="s">
        <v>1</v>
      </c>
      <c r="F975" s="196" t="s">
        <v>1457</v>
      </c>
      <c r="G975" s="13"/>
      <c r="H975" s="195" t="s">
        <v>1</v>
      </c>
      <c r="I975" s="197"/>
      <c r="J975" s="13"/>
      <c r="K975" s="13"/>
      <c r="L975" s="193"/>
      <c r="M975" s="198"/>
      <c r="N975" s="199"/>
      <c r="O975" s="199"/>
      <c r="P975" s="199"/>
      <c r="Q975" s="199"/>
      <c r="R975" s="199"/>
      <c r="S975" s="199"/>
      <c r="T975" s="200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195" t="s">
        <v>175</v>
      </c>
      <c r="AU975" s="195" t="s">
        <v>82</v>
      </c>
      <c r="AV975" s="13" t="s">
        <v>80</v>
      </c>
      <c r="AW975" s="13" t="s">
        <v>30</v>
      </c>
      <c r="AX975" s="13" t="s">
        <v>74</v>
      </c>
      <c r="AY975" s="195" t="s">
        <v>166</v>
      </c>
    </row>
    <row r="976" s="14" customFormat="1">
      <c r="A976" s="14"/>
      <c r="B976" s="201"/>
      <c r="C976" s="14"/>
      <c r="D976" s="194" t="s">
        <v>175</v>
      </c>
      <c r="E976" s="202" t="s">
        <v>1</v>
      </c>
      <c r="F976" s="203" t="s">
        <v>1458</v>
      </c>
      <c r="G976" s="14"/>
      <c r="H976" s="204">
        <v>82.799999999999997</v>
      </c>
      <c r="I976" s="205"/>
      <c r="J976" s="14"/>
      <c r="K976" s="14"/>
      <c r="L976" s="201"/>
      <c r="M976" s="206"/>
      <c r="N976" s="207"/>
      <c r="O976" s="207"/>
      <c r="P976" s="207"/>
      <c r="Q976" s="207"/>
      <c r="R976" s="207"/>
      <c r="S976" s="207"/>
      <c r="T976" s="208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02" t="s">
        <v>175</v>
      </c>
      <c r="AU976" s="202" t="s">
        <v>82</v>
      </c>
      <c r="AV976" s="14" t="s">
        <v>82</v>
      </c>
      <c r="AW976" s="14" t="s">
        <v>30</v>
      </c>
      <c r="AX976" s="14" t="s">
        <v>80</v>
      </c>
      <c r="AY976" s="202" t="s">
        <v>166</v>
      </c>
    </row>
    <row r="977" s="2" customFormat="1" ht="21.75" customHeight="1">
      <c r="A977" s="38"/>
      <c r="B977" s="179"/>
      <c r="C977" s="217" t="s">
        <v>1459</v>
      </c>
      <c r="D977" s="217" t="s">
        <v>259</v>
      </c>
      <c r="E977" s="218" t="s">
        <v>1460</v>
      </c>
      <c r="F977" s="219" t="s">
        <v>1461</v>
      </c>
      <c r="G977" s="220" t="s">
        <v>171</v>
      </c>
      <c r="H977" s="221">
        <v>98.366</v>
      </c>
      <c r="I977" s="222"/>
      <c r="J977" s="223">
        <f>ROUND(I977*H977,2)</f>
        <v>0</v>
      </c>
      <c r="K977" s="219" t="s">
        <v>172</v>
      </c>
      <c r="L977" s="224"/>
      <c r="M977" s="225" t="s">
        <v>1</v>
      </c>
      <c r="N977" s="226" t="s">
        <v>39</v>
      </c>
      <c r="O977" s="77"/>
      <c r="P977" s="189">
        <f>O977*H977</f>
        <v>0</v>
      </c>
      <c r="Q977" s="189">
        <v>0.0117</v>
      </c>
      <c r="R977" s="189">
        <f>Q977*H977</f>
        <v>1.1508822000000001</v>
      </c>
      <c r="S977" s="189">
        <v>0</v>
      </c>
      <c r="T977" s="190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191" t="s">
        <v>367</v>
      </c>
      <c r="AT977" s="191" t="s">
        <v>259</v>
      </c>
      <c r="AU977" s="191" t="s">
        <v>82</v>
      </c>
      <c r="AY977" s="19" t="s">
        <v>166</v>
      </c>
      <c r="BE977" s="192">
        <f>IF(N977="základní",J977,0)</f>
        <v>0</v>
      </c>
      <c r="BF977" s="192">
        <f>IF(N977="snížená",J977,0)</f>
        <v>0</v>
      </c>
      <c r="BG977" s="192">
        <f>IF(N977="zákl. přenesená",J977,0)</f>
        <v>0</v>
      </c>
      <c r="BH977" s="192">
        <f>IF(N977="sníž. přenesená",J977,0)</f>
        <v>0</v>
      </c>
      <c r="BI977" s="192">
        <f>IF(N977="nulová",J977,0)</f>
        <v>0</v>
      </c>
      <c r="BJ977" s="19" t="s">
        <v>80</v>
      </c>
      <c r="BK977" s="192">
        <f>ROUND(I977*H977,2)</f>
        <v>0</v>
      </c>
      <c r="BL977" s="19" t="s">
        <v>286</v>
      </c>
      <c r="BM977" s="191" t="s">
        <v>1462</v>
      </c>
    </row>
    <row r="978" s="14" customFormat="1">
      <c r="A978" s="14"/>
      <c r="B978" s="201"/>
      <c r="C978" s="14"/>
      <c r="D978" s="194" t="s">
        <v>175</v>
      </c>
      <c r="E978" s="202" t="s">
        <v>1</v>
      </c>
      <c r="F978" s="203" t="s">
        <v>1463</v>
      </c>
      <c r="G978" s="14"/>
      <c r="H978" s="204">
        <v>91.079999999999998</v>
      </c>
      <c r="I978" s="205"/>
      <c r="J978" s="14"/>
      <c r="K978" s="14"/>
      <c r="L978" s="201"/>
      <c r="M978" s="206"/>
      <c r="N978" s="207"/>
      <c r="O978" s="207"/>
      <c r="P978" s="207"/>
      <c r="Q978" s="207"/>
      <c r="R978" s="207"/>
      <c r="S978" s="207"/>
      <c r="T978" s="208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02" t="s">
        <v>175</v>
      </c>
      <c r="AU978" s="202" t="s">
        <v>82</v>
      </c>
      <c r="AV978" s="14" t="s">
        <v>82</v>
      </c>
      <c r="AW978" s="14" t="s">
        <v>30</v>
      </c>
      <c r="AX978" s="14" t="s">
        <v>80</v>
      </c>
      <c r="AY978" s="202" t="s">
        <v>166</v>
      </c>
    </row>
    <row r="979" s="14" customFormat="1">
      <c r="A979" s="14"/>
      <c r="B979" s="201"/>
      <c r="C979" s="14"/>
      <c r="D979" s="194" t="s">
        <v>175</v>
      </c>
      <c r="E979" s="14"/>
      <c r="F979" s="203" t="s">
        <v>1464</v>
      </c>
      <c r="G979" s="14"/>
      <c r="H979" s="204">
        <v>98.366</v>
      </c>
      <c r="I979" s="205"/>
      <c r="J979" s="14"/>
      <c r="K979" s="14"/>
      <c r="L979" s="201"/>
      <c r="M979" s="206"/>
      <c r="N979" s="207"/>
      <c r="O979" s="207"/>
      <c r="P979" s="207"/>
      <c r="Q979" s="207"/>
      <c r="R979" s="207"/>
      <c r="S979" s="207"/>
      <c r="T979" s="208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02" t="s">
        <v>175</v>
      </c>
      <c r="AU979" s="202" t="s">
        <v>82</v>
      </c>
      <c r="AV979" s="14" t="s">
        <v>82</v>
      </c>
      <c r="AW979" s="14" t="s">
        <v>3</v>
      </c>
      <c r="AX979" s="14" t="s">
        <v>80</v>
      </c>
      <c r="AY979" s="202" t="s">
        <v>166</v>
      </c>
    </row>
    <row r="980" s="2" customFormat="1" ht="21.75" customHeight="1">
      <c r="A980" s="38"/>
      <c r="B980" s="179"/>
      <c r="C980" s="180" t="s">
        <v>1465</v>
      </c>
      <c r="D980" s="180" t="s">
        <v>168</v>
      </c>
      <c r="E980" s="181" t="s">
        <v>1466</v>
      </c>
      <c r="F980" s="182" t="s">
        <v>1467</v>
      </c>
      <c r="G980" s="183" t="s">
        <v>171</v>
      </c>
      <c r="H980" s="184">
        <v>165.59999999999999</v>
      </c>
      <c r="I980" s="185"/>
      <c r="J980" s="186">
        <f>ROUND(I980*H980,2)</f>
        <v>0</v>
      </c>
      <c r="K980" s="182" t="s">
        <v>172</v>
      </c>
      <c r="L980" s="39"/>
      <c r="M980" s="187" t="s">
        <v>1</v>
      </c>
      <c r="N980" s="188" t="s">
        <v>39</v>
      </c>
      <c r="O980" s="77"/>
      <c r="P980" s="189">
        <f>O980*H980</f>
        <v>0</v>
      </c>
      <c r="Q980" s="189">
        <v>0.00019000000000000001</v>
      </c>
      <c r="R980" s="189">
        <f>Q980*H980</f>
        <v>0.031463999999999999</v>
      </c>
      <c r="S980" s="189">
        <v>0</v>
      </c>
      <c r="T980" s="190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191" t="s">
        <v>286</v>
      </c>
      <c r="AT980" s="191" t="s">
        <v>168</v>
      </c>
      <c r="AU980" s="191" t="s">
        <v>82</v>
      </c>
      <c r="AY980" s="19" t="s">
        <v>166</v>
      </c>
      <c r="BE980" s="192">
        <f>IF(N980="základní",J980,0)</f>
        <v>0</v>
      </c>
      <c r="BF980" s="192">
        <f>IF(N980="snížená",J980,0)</f>
        <v>0</v>
      </c>
      <c r="BG980" s="192">
        <f>IF(N980="zákl. přenesená",J980,0)</f>
        <v>0</v>
      </c>
      <c r="BH980" s="192">
        <f>IF(N980="sníž. přenesená",J980,0)</f>
        <v>0</v>
      </c>
      <c r="BI980" s="192">
        <f>IF(N980="nulová",J980,0)</f>
        <v>0</v>
      </c>
      <c r="BJ980" s="19" t="s">
        <v>80</v>
      </c>
      <c r="BK980" s="192">
        <f>ROUND(I980*H980,2)</f>
        <v>0</v>
      </c>
      <c r="BL980" s="19" t="s">
        <v>286</v>
      </c>
      <c r="BM980" s="191" t="s">
        <v>1468</v>
      </c>
    </row>
    <row r="981" s="14" customFormat="1">
      <c r="A981" s="14"/>
      <c r="B981" s="201"/>
      <c r="C981" s="14"/>
      <c r="D981" s="194" t="s">
        <v>175</v>
      </c>
      <c r="E981" s="202" t="s">
        <v>1</v>
      </c>
      <c r="F981" s="203" t="s">
        <v>1469</v>
      </c>
      <c r="G981" s="14"/>
      <c r="H981" s="204">
        <v>165.59999999999999</v>
      </c>
      <c r="I981" s="205"/>
      <c r="J981" s="14"/>
      <c r="K981" s="14"/>
      <c r="L981" s="201"/>
      <c r="M981" s="206"/>
      <c r="N981" s="207"/>
      <c r="O981" s="207"/>
      <c r="P981" s="207"/>
      <c r="Q981" s="207"/>
      <c r="R981" s="207"/>
      <c r="S981" s="207"/>
      <c r="T981" s="208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02" t="s">
        <v>175</v>
      </c>
      <c r="AU981" s="202" t="s">
        <v>82</v>
      </c>
      <c r="AV981" s="14" t="s">
        <v>82</v>
      </c>
      <c r="AW981" s="14" t="s">
        <v>30</v>
      </c>
      <c r="AX981" s="14" t="s">
        <v>80</v>
      </c>
      <c r="AY981" s="202" t="s">
        <v>166</v>
      </c>
    </row>
    <row r="982" s="2" customFormat="1" ht="24.15" customHeight="1">
      <c r="A982" s="38"/>
      <c r="B982" s="179"/>
      <c r="C982" s="180" t="s">
        <v>1470</v>
      </c>
      <c r="D982" s="180" t="s">
        <v>168</v>
      </c>
      <c r="E982" s="181" t="s">
        <v>1471</v>
      </c>
      <c r="F982" s="182" t="s">
        <v>1472</v>
      </c>
      <c r="G982" s="183" t="s">
        <v>243</v>
      </c>
      <c r="H982" s="184">
        <v>3.2360000000000002</v>
      </c>
      <c r="I982" s="185"/>
      <c r="J982" s="186">
        <f>ROUND(I982*H982,2)</f>
        <v>0</v>
      </c>
      <c r="K982" s="182" t="s">
        <v>172</v>
      </c>
      <c r="L982" s="39"/>
      <c r="M982" s="187" t="s">
        <v>1</v>
      </c>
      <c r="N982" s="188" t="s">
        <v>39</v>
      </c>
      <c r="O982" s="77"/>
      <c r="P982" s="189">
        <f>O982*H982</f>
        <v>0</v>
      </c>
      <c r="Q982" s="189">
        <v>0</v>
      </c>
      <c r="R982" s="189">
        <f>Q982*H982</f>
        <v>0</v>
      </c>
      <c r="S982" s="189">
        <v>0</v>
      </c>
      <c r="T982" s="190">
        <f>S982*H982</f>
        <v>0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191" t="s">
        <v>286</v>
      </c>
      <c r="AT982" s="191" t="s">
        <v>168</v>
      </c>
      <c r="AU982" s="191" t="s">
        <v>82</v>
      </c>
      <c r="AY982" s="19" t="s">
        <v>166</v>
      </c>
      <c r="BE982" s="192">
        <f>IF(N982="základní",J982,0)</f>
        <v>0</v>
      </c>
      <c r="BF982" s="192">
        <f>IF(N982="snížená",J982,0)</f>
        <v>0</v>
      </c>
      <c r="BG982" s="192">
        <f>IF(N982="zákl. přenesená",J982,0)</f>
        <v>0</v>
      </c>
      <c r="BH982" s="192">
        <f>IF(N982="sníž. přenesená",J982,0)</f>
        <v>0</v>
      </c>
      <c r="BI982" s="192">
        <f>IF(N982="nulová",J982,0)</f>
        <v>0</v>
      </c>
      <c r="BJ982" s="19" t="s">
        <v>80</v>
      </c>
      <c r="BK982" s="192">
        <f>ROUND(I982*H982,2)</f>
        <v>0</v>
      </c>
      <c r="BL982" s="19" t="s">
        <v>286</v>
      </c>
      <c r="BM982" s="191" t="s">
        <v>1473</v>
      </c>
    </row>
    <row r="983" s="12" customFormat="1" ht="22.8" customHeight="1">
      <c r="A983" s="12"/>
      <c r="B983" s="166"/>
      <c r="C983" s="12"/>
      <c r="D983" s="167" t="s">
        <v>73</v>
      </c>
      <c r="E983" s="177" t="s">
        <v>1474</v>
      </c>
      <c r="F983" s="177" t="s">
        <v>1475</v>
      </c>
      <c r="G983" s="12"/>
      <c r="H983" s="12"/>
      <c r="I983" s="169"/>
      <c r="J983" s="178">
        <f>BK983</f>
        <v>0</v>
      </c>
      <c r="K983" s="12"/>
      <c r="L983" s="166"/>
      <c r="M983" s="171"/>
      <c r="N983" s="172"/>
      <c r="O983" s="172"/>
      <c r="P983" s="173">
        <f>SUM(P984:P1014)</f>
        <v>0</v>
      </c>
      <c r="Q983" s="172"/>
      <c r="R983" s="173">
        <f>SUM(R984:R1014)</f>
        <v>1.22607614</v>
      </c>
      <c r="S983" s="172"/>
      <c r="T983" s="174">
        <f>SUM(T984:T1014)</f>
        <v>0</v>
      </c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R983" s="167" t="s">
        <v>82</v>
      </c>
      <c r="AT983" s="175" t="s">
        <v>73</v>
      </c>
      <c r="AU983" s="175" t="s">
        <v>80</v>
      </c>
      <c r="AY983" s="167" t="s">
        <v>166</v>
      </c>
      <c r="BK983" s="176">
        <f>SUM(BK984:BK1014)</f>
        <v>0</v>
      </c>
    </row>
    <row r="984" s="2" customFormat="1" ht="24.15" customHeight="1">
      <c r="A984" s="38"/>
      <c r="B984" s="179"/>
      <c r="C984" s="180" t="s">
        <v>1476</v>
      </c>
      <c r="D984" s="180" t="s">
        <v>168</v>
      </c>
      <c r="E984" s="181" t="s">
        <v>1477</v>
      </c>
      <c r="F984" s="182" t="s">
        <v>1478</v>
      </c>
      <c r="G984" s="183" t="s">
        <v>171</v>
      </c>
      <c r="H984" s="184">
        <v>13.214</v>
      </c>
      <c r="I984" s="185"/>
      <c r="J984" s="186">
        <f>ROUND(I984*H984,2)</f>
        <v>0</v>
      </c>
      <c r="K984" s="182" t="s">
        <v>172</v>
      </c>
      <c r="L984" s="39"/>
      <c r="M984" s="187" t="s">
        <v>1</v>
      </c>
      <c r="N984" s="188" t="s">
        <v>39</v>
      </c>
      <c r="O984" s="77"/>
      <c r="P984" s="189">
        <f>O984*H984</f>
        <v>0</v>
      </c>
      <c r="Q984" s="189">
        <v>0.025510000000000001</v>
      </c>
      <c r="R984" s="189">
        <f>Q984*H984</f>
        <v>0.33708914000000001</v>
      </c>
      <c r="S984" s="189">
        <v>0</v>
      </c>
      <c r="T984" s="190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191" t="s">
        <v>286</v>
      </c>
      <c r="AT984" s="191" t="s">
        <v>168</v>
      </c>
      <c r="AU984" s="191" t="s">
        <v>82</v>
      </c>
      <c r="AY984" s="19" t="s">
        <v>166</v>
      </c>
      <c r="BE984" s="192">
        <f>IF(N984="základní",J984,0)</f>
        <v>0</v>
      </c>
      <c r="BF984" s="192">
        <f>IF(N984="snížená",J984,0)</f>
        <v>0</v>
      </c>
      <c r="BG984" s="192">
        <f>IF(N984="zákl. přenesená",J984,0)</f>
        <v>0</v>
      </c>
      <c r="BH984" s="192">
        <f>IF(N984="sníž. přenesená",J984,0)</f>
        <v>0</v>
      </c>
      <c r="BI984" s="192">
        <f>IF(N984="nulová",J984,0)</f>
        <v>0</v>
      </c>
      <c r="BJ984" s="19" t="s">
        <v>80</v>
      </c>
      <c r="BK984" s="192">
        <f>ROUND(I984*H984,2)</f>
        <v>0</v>
      </c>
      <c r="BL984" s="19" t="s">
        <v>286</v>
      </c>
      <c r="BM984" s="191" t="s">
        <v>1479</v>
      </c>
    </row>
    <row r="985" s="13" customFormat="1">
      <c r="A985" s="13"/>
      <c r="B985" s="193"/>
      <c r="C985" s="13"/>
      <c r="D985" s="194" t="s">
        <v>175</v>
      </c>
      <c r="E985" s="195" t="s">
        <v>1</v>
      </c>
      <c r="F985" s="196" t="s">
        <v>1480</v>
      </c>
      <c r="G985" s="13"/>
      <c r="H985" s="195" t="s">
        <v>1</v>
      </c>
      <c r="I985" s="197"/>
      <c r="J985" s="13"/>
      <c r="K985" s="13"/>
      <c r="L985" s="193"/>
      <c r="M985" s="198"/>
      <c r="N985" s="199"/>
      <c r="O985" s="199"/>
      <c r="P985" s="199"/>
      <c r="Q985" s="199"/>
      <c r="R985" s="199"/>
      <c r="S985" s="199"/>
      <c r="T985" s="20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195" t="s">
        <v>175</v>
      </c>
      <c r="AU985" s="195" t="s">
        <v>82</v>
      </c>
      <c r="AV985" s="13" t="s">
        <v>80</v>
      </c>
      <c r="AW985" s="13" t="s">
        <v>30</v>
      </c>
      <c r="AX985" s="13" t="s">
        <v>74</v>
      </c>
      <c r="AY985" s="195" t="s">
        <v>166</v>
      </c>
    </row>
    <row r="986" s="14" customFormat="1">
      <c r="A986" s="14"/>
      <c r="B986" s="201"/>
      <c r="C986" s="14"/>
      <c r="D986" s="194" t="s">
        <v>175</v>
      </c>
      <c r="E986" s="202" t="s">
        <v>1</v>
      </c>
      <c r="F986" s="203" t="s">
        <v>1481</v>
      </c>
      <c r="G986" s="14"/>
      <c r="H986" s="204">
        <v>13.214</v>
      </c>
      <c r="I986" s="205"/>
      <c r="J986" s="14"/>
      <c r="K986" s="14"/>
      <c r="L986" s="201"/>
      <c r="M986" s="206"/>
      <c r="N986" s="207"/>
      <c r="O986" s="207"/>
      <c r="P986" s="207"/>
      <c r="Q986" s="207"/>
      <c r="R986" s="207"/>
      <c r="S986" s="207"/>
      <c r="T986" s="208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02" t="s">
        <v>175</v>
      </c>
      <c r="AU986" s="202" t="s">
        <v>82</v>
      </c>
      <c r="AV986" s="14" t="s">
        <v>82</v>
      </c>
      <c r="AW986" s="14" t="s">
        <v>30</v>
      </c>
      <c r="AX986" s="14" t="s">
        <v>80</v>
      </c>
      <c r="AY986" s="202" t="s">
        <v>166</v>
      </c>
    </row>
    <row r="987" s="2" customFormat="1" ht="33" customHeight="1">
      <c r="A987" s="38"/>
      <c r="B987" s="179"/>
      <c r="C987" s="180" t="s">
        <v>291</v>
      </c>
      <c r="D987" s="180" t="s">
        <v>168</v>
      </c>
      <c r="E987" s="181" t="s">
        <v>1482</v>
      </c>
      <c r="F987" s="182" t="s">
        <v>1483</v>
      </c>
      <c r="G987" s="183" t="s">
        <v>171</v>
      </c>
      <c r="H987" s="184">
        <v>35.960000000000001</v>
      </c>
      <c r="I987" s="185"/>
      <c r="J987" s="186">
        <f>ROUND(I987*H987,2)</f>
        <v>0</v>
      </c>
      <c r="K987" s="182" t="s">
        <v>172</v>
      </c>
      <c r="L987" s="39"/>
      <c r="M987" s="187" t="s">
        <v>1</v>
      </c>
      <c r="N987" s="188" t="s">
        <v>39</v>
      </c>
      <c r="O987" s="77"/>
      <c r="P987" s="189">
        <f>O987*H987</f>
        <v>0</v>
      </c>
      <c r="Q987" s="189">
        <v>0.013559999999999999</v>
      </c>
      <c r="R987" s="189">
        <f>Q987*H987</f>
        <v>0.48761759999999998</v>
      </c>
      <c r="S987" s="189">
        <v>0</v>
      </c>
      <c r="T987" s="190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191" t="s">
        <v>286</v>
      </c>
      <c r="AT987" s="191" t="s">
        <v>168</v>
      </c>
      <c r="AU987" s="191" t="s">
        <v>82</v>
      </c>
      <c r="AY987" s="19" t="s">
        <v>166</v>
      </c>
      <c r="BE987" s="192">
        <f>IF(N987="základní",J987,0)</f>
        <v>0</v>
      </c>
      <c r="BF987" s="192">
        <f>IF(N987="snížená",J987,0)</f>
        <v>0</v>
      </c>
      <c r="BG987" s="192">
        <f>IF(N987="zákl. přenesená",J987,0)</f>
        <v>0</v>
      </c>
      <c r="BH987" s="192">
        <f>IF(N987="sníž. přenesená",J987,0)</f>
        <v>0</v>
      </c>
      <c r="BI987" s="192">
        <f>IF(N987="nulová",J987,0)</f>
        <v>0</v>
      </c>
      <c r="BJ987" s="19" t="s">
        <v>80</v>
      </c>
      <c r="BK987" s="192">
        <f>ROUND(I987*H987,2)</f>
        <v>0</v>
      </c>
      <c r="BL987" s="19" t="s">
        <v>286</v>
      </c>
      <c r="BM987" s="191" t="s">
        <v>1484</v>
      </c>
    </row>
    <row r="988" s="13" customFormat="1">
      <c r="A988" s="13"/>
      <c r="B988" s="193"/>
      <c r="C988" s="13"/>
      <c r="D988" s="194" t="s">
        <v>175</v>
      </c>
      <c r="E988" s="195" t="s">
        <v>1</v>
      </c>
      <c r="F988" s="196" t="s">
        <v>782</v>
      </c>
      <c r="G988" s="13"/>
      <c r="H988" s="195" t="s">
        <v>1</v>
      </c>
      <c r="I988" s="197"/>
      <c r="J988" s="13"/>
      <c r="K988" s="13"/>
      <c r="L988" s="193"/>
      <c r="M988" s="198"/>
      <c r="N988" s="199"/>
      <c r="O988" s="199"/>
      <c r="P988" s="199"/>
      <c r="Q988" s="199"/>
      <c r="R988" s="199"/>
      <c r="S988" s="199"/>
      <c r="T988" s="200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195" t="s">
        <v>175</v>
      </c>
      <c r="AU988" s="195" t="s">
        <v>82</v>
      </c>
      <c r="AV988" s="13" t="s">
        <v>80</v>
      </c>
      <c r="AW988" s="13" t="s">
        <v>30</v>
      </c>
      <c r="AX988" s="13" t="s">
        <v>74</v>
      </c>
      <c r="AY988" s="195" t="s">
        <v>166</v>
      </c>
    </row>
    <row r="989" s="14" customFormat="1">
      <c r="A989" s="14"/>
      <c r="B989" s="201"/>
      <c r="C989" s="14"/>
      <c r="D989" s="194" t="s">
        <v>175</v>
      </c>
      <c r="E989" s="202" t="s">
        <v>1</v>
      </c>
      <c r="F989" s="203" t="s">
        <v>1485</v>
      </c>
      <c r="G989" s="14"/>
      <c r="H989" s="204">
        <v>18.385999999999999</v>
      </c>
      <c r="I989" s="205"/>
      <c r="J989" s="14"/>
      <c r="K989" s="14"/>
      <c r="L989" s="201"/>
      <c r="M989" s="206"/>
      <c r="N989" s="207"/>
      <c r="O989" s="207"/>
      <c r="P989" s="207"/>
      <c r="Q989" s="207"/>
      <c r="R989" s="207"/>
      <c r="S989" s="207"/>
      <c r="T989" s="208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02" t="s">
        <v>175</v>
      </c>
      <c r="AU989" s="202" t="s">
        <v>82</v>
      </c>
      <c r="AV989" s="14" t="s">
        <v>82</v>
      </c>
      <c r="AW989" s="14" t="s">
        <v>30</v>
      </c>
      <c r="AX989" s="14" t="s">
        <v>74</v>
      </c>
      <c r="AY989" s="202" t="s">
        <v>166</v>
      </c>
    </row>
    <row r="990" s="13" customFormat="1">
      <c r="A990" s="13"/>
      <c r="B990" s="193"/>
      <c r="C990" s="13"/>
      <c r="D990" s="194" t="s">
        <v>175</v>
      </c>
      <c r="E990" s="195" t="s">
        <v>1</v>
      </c>
      <c r="F990" s="196" t="s">
        <v>786</v>
      </c>
      <c r="G990" s="13"/>
      <c r="H990" s="195" t="s">
        <v>1</v>
      </c>
      <c r="I990" s="197"/>
      <c r="J990" s="13"/>
      <c r="K990" s="13"/>
      <c r="L990" s="193"/>
      <c r="M990" s="198"/>
      <c r="N990" s="199"/>
      <c r="O990" s="199"/>
      <c r="P990" s="199"/>
      <c r="Q990" s="199"/>
      <c r="R990" s="199"/>
      <c r="S990" s="199"/>
      <c r="T990" s="200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195" t="s">
        <v>175</v>
      </c>
      <c r="AU990" s="195" t="s">
        <v>82</v>
      </c>
      <c r="AV990" s="13" t="s">
        <v>80</v>
      </c>
      <c r="AW990" s="13" t="s">
        <v>30</v>
      </c>
      <c r="AX990" s="13" t="s">
        <v>74</v>
      </c>
      <c r="AY990" s="195" t="s">
        <v>166</v>
      </c>
    </row>
    <row r="991" s="14" customFormat="1">
      <c r="A991" s="14"/>
      <c r="B991" s="201"/>
      <c r="C991" s="14"/>
      <c r="D991" s="194" t="s">
        <v>175</v>
      </c>
      <c r="E991" s="202" t="s">
        <v>1</v>
      </c>
      <c r="F991" s="203" t="s">
        <v>1486</v>
      </c>
      <c r="G991" s="14"/>
      <c r="H991" s="204">
        <v>1.6799999999999999</v>
      </c>
      <c r="I991" s="205"/>
      <c r="J991" s="14"/>
      <c r="K991" s="14"/>
      <c r="L991" s="201"/>
      <c r="M991" s="206"/>
      <c r="N991" s="207"/>
      <c r="O991" s="207"/>
      <c r="P991" s="207"/>
      <c r="Q991" s="207"/>
      <c r="R991" s="207"/>
      <c r="S991" s="207"/>
      <c r="T991" s="208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02" t="s">
        <v>175</v>
      </c>
      <c r="AU991" s="202" t="s">
        <v>82</v>
      </c>
      <c r="AV991" s="14" t="s">
        <v>82</v>
      </c>
      <c r="AW991" s="14" t="s">
        <v>30</v>
      </c>
      <c r="AX991" s="14" t="s">
        <v>74</v>
      </c>
      <c r="AY991" s="202" t="s">
        <v>166</v>
      </c>
    </row>
    <row r="992" s="13" customFormat="1">
      <c r="A992" s="13"/>
      <c r="B992" s="193"/>
      <c r="C992" s="13"/>
      <c r="D992" s="194" t="s">
        <v>175</v>
      </c>
      <c r="E992" s="195" t="s">
        <v>1</v>
      </c>
      <c r="F992" s="196" t="s">
        <v>788</v>
      </c>
      <c r="G992" s="13"/>
      <c r="H992" s="195" t="s">
        <v>1</v>
      </c>
      <c r="I992" s="197"/>
      <c r="J992" s="13"/>
      <c r="K992" s="13"/>
      <c r="L992" s="193"/>
      <c r="M992" s="198"/>
      <c r="N992" s="199"/>
      <c r="O992" s="199"/>
      <c r="P992" s="199"/>
      <c r="Q992" s="199"/>
      <c r="R992" s="199"/>
      <c r="S992" s="199"/>
      <c r="T992" s="200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195" t="s">
        <v>175</v>
      </c>
      <c r="AU992" s="195" t="s">
        <v>82</v>
      </c>
      <c r="AV992" s="13" t="s">
        <v>80</v>
      </c>
      <c r="AW992" s="13" t="s">
        <v>30</v>
      </c>
      <c r="AX992" s="13" t="s">
        <v>74</v>
      </c>
      <c r="AY992" s="195" t="s">
        <v>166</v>
      </c>
    </row>
    <row r="993" s="14" customFormat="1">
      <c r="A993" s="14"/>
      <c r="B993" s="201"/>
      <c r="C993" s="14"/>
      <c r="D993" s="194" t="s">
        <v>175</v>
      </c>
      <c r="E993" s="202" t="s">
        <v>1</v>
      </c>
      <c r="F993" s="203" t="s">
        <v>1487</v>
      </c>
      <c r="G993" s="14"/>
      <c r="H993" s="204">
        <v>4.2000000000000002</v>
      </c>
      <c r="I993" s="205"/>
      <c r="J993" s="14"/>
      <c r="K993" s="14"/>
      <c r="L993" s="201"/>
      <c r="M993" s="206"/>
      <c r="N993" s="207"/>
      <c r="O993" s="207"/>
      <c r="P993" s="207"/>
      <c r="Q993" s="207"/>
      <c r="R993" s="207"/>
      <c r="S993" s="207"/>
      <c r="T993" s="208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02" t="s">
        <v>175</v>
      </c>
      <c r="AU993" s="202" t="s">
        <v>82</v>
      </c>
      <c r="AV993" s="14" t="s">
        <v>82</v>
      </c>
      <c r="AW993" s="14" t="s">
        <v>30</v>
      </c>
      <c r="AX993" s="14" t="s">
        <v>74</v>
      </c>
      <c r="AY993" s="202" t="s">
        <v>166</v>
      </c>
    </row>
    <row r="994" s="13" customFormat="1">
      <c r="A994" s="13"/>
      <c r="B994" s="193"/>
      <c r="C994" s="13"/>
      <c r="D994" s="194" t="s">
        <v>175</v>
      </c>
      <c r="E994" s="195" t="s">
        <v>1</v>
      </c>
      <c r="F994" s="196" t="s">
        <v>790</v>
      </c>
      <c r="G994" s="13"/>
      <c r="H994" s="195" t="s">
        <v>1</v>
      </c>
      <c r="I994" s="197"/>
      <c r="J994" s="13"/>
      <c r="K994" s="13"/>
      <c r="L994" s="193"/>
      <c r="M994" s="198"/>
      <c r="N994" s="199"/>
      <c r="O994" s="199"/>
      <c r="P994" s="199"/>
      <c r="Q994" s="199"/>
      <c r="R994" s="199"/>
      <c r="S994" s="199"/>
      <c r="T994" s="200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195" t="s">
        <v>175</v>
      </c>
      <c r="AU994" s="195" t="s">
        <v>82</v>
      </c>
      <c r="AV994" s="13" t="s">
        <v>80</v>
      </c>
      <c r="AW994" s="13" t="s">
        <v>30</v>
      </c>
      <c r="AX994" s="13" t="s">
        <v>74</v>
      </c>
      <c r="AY994" s="195" t="s">
        <v>166</v>
      </c>
    </row>
    <row r="995" s="14" customFormat="1">
      <c r="A995" s="14"/>
      <c r="B995" s="201"/>
      <c r="C995" s="14"/>
      <c r="D995" s="194" t="s">
        <v>175</v>
      </c>
      <c r="E995" s="202" t="s">
        <v>1</v>
      </c>
      <c r="F995" s="203" t="s">
        <v>1488</v>
      </c>
      <c r="G995" s="14"/>
      <c r="H995" s="204">
        <v>11.694000000000001</v>
      </c>
      <c r="I995" s="205"/>
      <c r="J995" s="14"/>
      <c r="K995" s="14"/>
      <c r="L995" s="201"/>
      <c r="M995" s="206"/>
      <c r="N995" s="207"/>
      <c r="O995" s="207"/>
      <c r="P995" s="207"/>
      <c r="Q995" s="207"/>
      <c r="R995" s="207"/>
      <c r="S995" s="207"/>
      <c r="T995" s="208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02" t="s">
        <v>175</v>
      </c>
      <c r="AU995" s="202" t="s">
        <v>82</v>
      </c>
      <c r="AV995" s="14" t="s">
        <v>82</v>
      </c>
      <c r="AW995" s="14" t="s">
        <v>30</v>
      </c>
      <c r="AX995" s="14" t="s">
        <v>74</v>
      </c>
      <c r="AY995" s="202" t="s">
        <v>166</v>
      </c>
    </row>
    <row r="996" s="15" customFormat="1">
      <c r="A996" s="15"/>
      <c r="B996" s="209"/>
      <c r="C996" s="15"/>
      <c r="D996" s="194" t="s">
        <v>175</v>
      </c>
      <c r="E996" s="210" t="s">
        <v>1</v>
      </c>
      <c r="F996" s="211" t="s">
        <v>180</v>
      </c>
      <c r="G996" s="15"/>
      <c r="H996" s="212">
        <v>35.960000000000001</v>
      </c>
      <c r="I996" s="213"/>
      <c r="J996" s="15"/>
      <c r="K996" s="15"/>
      <c r="L996" s="209"/>
      <c r="M996" s="214"/>
      <c r="N996" s="215"/>
      <c r="O996" s="215"/>
      <c r="P996" s="215"/>
      <c r="Q996" s="215"/>
      <c r="R996" s="215"/>
      <c r="S996" s="215"/>
      <c r="T996" s="216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10" t="s">
        <v>175</v>
      </c>
      <c r="AU996" s="210" t="s">
        <v>82</v>
      </c>
      <c r="AV996" s="15" t="s">
        <v>173</v>
      </c>
      <c r="AW996" s="15" t="s">
        <v>30</v>
      </c>
      <c r="AX996" s="15" t="s">
        <v>80</v>
      </c>
      <c r="AY996" s="210" t="s">
        <v>166</v>
      </c>
    </row>
    <row r="997" s="2" customFormat="1" ht="24.15" customHeight="1">
      <c r="A997" s="38"/>
      <c r="B997" s="179"/>
      <c r="C997" s="180" t="s">
        <v>1489</v>
      </c>
      <c r="D997" s="180" t="s">
        <v>168</v>
      </c>
      <c r="E997" s="181" t="s">
        <v>1490</v>
      </c>
      <c r="F997" s="182" t="s">
        <v>1491</v>
      </c>
      <c r="G997" s="183" t="s">
        <v>391</v>
      </c>
      <c r="H997" s="184">
        <v>4.7199999999999998</v>
      </c>
      <c r="I997" s="185"/>
      <c r="J997" s="186">
        <f>ROUND(I997*H997,2)</f>
        <v>0</v>
      </c>
      <c r="K997" s="182" t="s">
        <v>1</v>
      </c>
      <c r="L997" s="39"/>
      <c r="M997" s="187" t="s">
        <v>1</v>
      </c>
      <c r="N997" s="188" t="s">
        <v>39</v>
      </c>
      <c r="O997" s="77"/>
      <c r="P997" s="189">
        <f>O997*H997</f>
        <v>0</v>
      </c>
      <c r="Q997" s="189">
        <v>0</v>
      </c>
      <c r="R997" s="189">
        <f>Q997*H997</f>
        <v>0</v>
      </c>
      <c r="S997" s="189">
        <v>0</v>
      </c>
      <c r="T997" s="190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191" t="s">
        <v>286</v>
      </c>
      <c r="AT997" s="191" t="s">
        <v>168</v>
      </c>
      <c r="AU997" s="191" t="s">
        <v>82</v>
      </c>
      <c r="AY997" s="19" t="s">
        <v>166</v>
      </c>
      <c r="BE997" s="192">
        <f>IF(N997="základní",J997,0)</f>
        <v>0</v>
      </c>
      <c r="BF997" s="192">
        <f>IF(N997="snížená",J997,0)</f>
        <v>0</v>
      </c>
      <c r="BG997" s="192">
        <f>IF(N997="zákl. přenesená",J997,0)</f>
        <v>0</v>
      </c>
      <c r="BH997" s="192">
        <f>IF(N997="sníž. přenesená",J997,0)</f>
        <v>0</v>
      </c>
      <c r="BI997" s="192">
        <f>IF(N997="nulová",J997,0)</f>
        <v>0</v>
      </c>
      <c r="BJ997" s="19" t="s">
        <v>80</v>
      </c>
      <c r="BK997" s="192">
        <f>ROUND(I997*H997,2)</f>
        <v>0</v>
      </c>
      <c r="BL997" s="19" t="s">
        <v>286</v>
      </c>
      <c r="BM997" s="191" t="s">
        <v>1492</v>
      </c>
    </row>
    <row r="998" s="13" customFormat="1">
      <c r="A998" s="13"/>
      <c r="B998" s="193"/>
      <c r="C998" s="13"/>
      <c r="D998" s="194" t="s">
        <v>175</v>
      </c>
      <c r="E998" s="195" t="s">
        <v>1</v>
      </c>
      <c r="F998" s="196" t="s">
        <v>790</v>
      </c>
      <c r="G998" s="13"/>
      <c r="H998" s="195" t="s">
        <v>1</v>
      </c>
      <c r="I998" s="197"/>
      <c r="J998" s="13"/>
      <c r="K998" s="13"/>
      <c r="L998" s="193"/>
      <c r="M998" s="198"/>
      <c r="N998" s="199"/>
      <c r="O998" s="199"/>
      <c r="P998" s="199"/>
      <c r="Q998" s="199"/>
      <c r="R998" s="199"/>
      <c r="S998" s="199"/>
      <c r="T998" s="200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195" t="s">
        <v>175</v>
      </c>
      <c r="AU998" s="195" t="s">
        <v>82</v>
      </c>
      <c r="AV998" s="13" t="s">
        <v>80</v>
      </c>
      <c r="AW998" s="13" t="s">
        <v>30</v>
      </c>
      <c r="AX998" s="13" t="s">
        <v>74</v>
      </c>
      <c r="AY998" s="195" t="s">
        <v>166</v>
      </c>
    </row>
    <row r="999" s="14" customFormat="1">
      <c r="A999" s="14"/>
      <c r="B999" s="201"/>
      <c r="C999" s="14"/>
      <c r="D999" s="194" t="s">
        <v>175</v>
      </c>
      <c r="E999" s="202" t="s">
        <v>1</v>
      </c>
      <c r="F999" s="203" t="s">
        <v>1493</v>
      </c>
      <c r="G999" s="14"/>
      <c r="H999" s="204">
        <v>4.7199999999999998</v>
      </c>
      <c r="I999" s="205"/>
      <c r="J999" s="14"/>
      <c r="K999" s="14"/>
      <c r="L999" s="201"/>
      <c r="M999" s="206"/>
      <c r="N999" s="207"/>
      <c r="O999" s="207"/>
      <c r="P999" s="207"/>
      <c r="Q999" s="207"/>
      <c r="R999" s="207"/>
      <c r="S999" s="207"/>
      <c r="T999" s="208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02" t="s">
        <v>175</v>
      </c>
      <c r="AU999" s="202" t="s">
        <v>82</v>
      </c>
      <c r="AV999" s="14" t="s">
        <v>82</v>
      </c>
      <c r="AW999" s="14" t="s">
        <v>30</v>
      </c>
      <c r="AX999" s="14" t="s">
        <v>80</v>
      </c>
      <c r="AY999" s="202" t="s">
        <v>166</v>
      </c>
    </row>
    <row r="1000" s="2" customFormat="1" ht="24.15" customHeight="1">
      <c r="A1000" s="38"/>
      <c r="B1000" s="179"/>
      <c r="C1000" s="180" t="s">
        <v>1494</v>
      </c>
      <c r="D1000" s="180" t="s">
        <v>168</v>
      </c>
      <c r="E1000" s="181" t="s">
        <v>1495</v>
      </c>
      <c r="F1000" s="182" t="s">
        <v>1496</v>
      </c>
      <c r="G1000" s="183" t="s">
        <v>171</v>
      </c>
      <c r="H1000" s="184">
        <v>35.960000000000001</v>
      </c>
      <c r="I1000" s="185"/>
      <c r="J1000" s="186">
        <f>ROUND(I1000*H1000,2)</f>
        <v>0</v>
      </c>
      <c r="K1000" s="182" t="s">
        <v>172</v>
      </c>
      <c r="L1000" s="39"/>
      <c r="M1000" s="187" t="s">
        <v>1</v>
      </c>
      <c r="N1000" s="188" t="s">
        <v>39</v>
      </c>
      <c r="O1000" s="77"/>
      <c r="P1000" s="189">
        <f>O1000*H1000</f>
        <v>0</v>
      </c>
      <c r="Q1000" s="189">
        <v>0.00042000000000000002</v>
      </c>
      <c r="R1000" s="189">
        <f>Q1000*H1000</f>
        <v>0.015103200000000001</v>
      </c>
      <c r="S1000" s="189">
        <v>0</v>
      </c>
      <c r="T1000" s="190">
        <f>S1000*H1000</f>
        <v>0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191" t="s">
        <v>286</v>
      </c>
      <c r="AT1000" s="191" t="s">
        <v>168</v>
      </c>
      <c r="AU1000" s="191" t="s">
        <v>82</v>
      </c>
      <c r="AY1000" s="19" t="s">
        <v>166</v>
      </c>
      <c r="BE1000" s="192">
        <f>IF(N1000="základní",J1000,0)</f>
        <v>0</v>
      </c>
      <c r="BF1000" s="192">
        <f>IF(N1000="snížená",J1000,0)</f>
        <v>0</v>
      </c>
      <c r="BG1000" s="192">
        <f>IF(N1000="zákl. přenesená",J1000,0)</f>
        <v>0</v>
      </c>
      <c r="BH1000" s="192">
        <f>IF(N1000="sníž. přenesená",J1000,0)</f>
        <v>0</v>
      </c>
      <c r="BI1000" s="192">
        <f>IF(N1000="nulová",J1000,0)</f>
        <v>0</v>
      </c>
      <c r="BJ1000" s="19" t="s">
        <v>80</v>
      </c>
      <c r="BK1000" s="192">
        <f>ROUND(I1000*H1000,2)</f>
        <v>0</v>
      </c>
      <c r="BL1000" s="19" t="s">
        <v>286</v>
      </c>
      <c r="BM1000" s="191" t="s">
        <v>1497</v>
      </c>
    </row>
    <row r="1001" s="13" customFormat="1">
      <c r="A1001" s="13"/>
      <c r="B1001" s="193"/>
      <c r="C1001" s="13"/>
      <c r="D1001" s="194" t="s">
        <v>175</v>
      </c>
      <c r="E1001" s="195" t="s">
        <v>1</v>
      </c>
      <c r="F1001" s="196" t="s">
        <v>1498</v>
      </c>
      <c r="G1001" s="13"/>
      <c r="H1001" s="195" t="s">
        <v>1</v>
      </c>
      <c r="I1001" s="197"/>
      <c r="J1001" s="13"/>
      <c r="K1001" s="13"/>
      <c r="L1001" s="193"/>
      <c r="M1001" s="198"/>
      <c r="N1001" s="199"/>
      <c r="O1001" s="199"/>
      <c r="P1001" s="199"/>
      <c r="Q1001" s="199"/>
      <c r="R1001" s="199"/>
      <c r="S1001" s="199"/>
      <c r="T1001" s="200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195" t="s">
        <v>175</v>
      </c>
      <c r="AU1001" s="195" t="s">
        <v>82</v>
      </c>
      <c r="AV1001" s="13" t="s">
        <v>80</v>
      </c>
      <c r="AW1001" s="13" t="s">
        <v>30</v>
      </c>
      <c r="AX1001" s="13" t="s">
        <v>74</v>
      </c>
      <c r="AY1001" s="195" t="s">
        <v>166</v>
      </c>
    </row>
    <row r="1002" s="13" customFormat="1">
      <c r="A1002" s="13"/>
      <c r="B1002" s="193"/>
      <c r="C1002" s="13"/>
      <c r="D1002" s="194" t="s">
        <v>175</v>
      </c>
      <c r="E1002" s="195" t="s">
        <v>1</v>
      </c>
      <c r="F1002" s="196" t="s">
        <v>782</v>
      </c>
      <c r="G1002" s="13"/>
      <c r="H1002" s="195" t="s">
        <v>1</v>
      </c>
      <c r="I1002" s="197"/>
      <c r="J1002" s="13"/>
      <c r="K1002" s="13"/>
      <c r="L1002" s="193"/>
      <c r="M1002" s="198"/>
      <c r="N1002" s="199"/>
      <c r="O1002" s="199"/>
      <c r="P1002" s="199"/>
      <c r="Q1002" s="199"/>
      <c r="R1002" s="199"/>
      <c r="S1002" s="199"/>
      <c r="T1002" s="200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195" t="s">
        <v>175</v>
      </c>
      <c r="AU1002" s="195" t="s">
        <v>82</v>
      </c>
      <c r="AV1002" s="13" t="s">
        <v>80</v>
      </c>
      <c r="AW1002" s="13" t="s">
        <v>30</v>
      </c>
      <c r="AX1002" s="13" t="s">
        <v>74</v>
      </c>
      <c r="AY1002" s="195" t="s">
        <v>166</v>
      </c>
    </row>
    <row r="1003" s="14" customFormat="1">
      <c r="A1003" s="14"/>
      <c r="B1003" s="201"/>
      <c r="C1003" s="14"/>
      <c r="D1003" s="194" t="s">
        <v>175</v>
      </c>
      <c r="E1003" s="202" t="s">
        <v>1</v>
      </c>
      <c r="F1003" s="203" t="s">
        <v>1485</v>
      </c>
      <c r="G1003" s="14"/>
      <c r="H1003" s="204">
        <v>18.385999999999999</v>
      </c>
      <c r="I1003" s="205"/>
      <c r="J1003" s="14"/>
      <c r="K1003" s="14"/>
      <c r="L1003" s="201"/>
      <c r="M1003" s="206"/>
      <c r="N1003" s="207"/>
      <c r="O1003" s="207"/>
      <c r="P1003" s="207"/>
      <c r="Q1003" s="207"/>
      <c r="R1003" s="207"/>
      <c r="S1003" s="207"/>
      <c r="T1003" s="208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02" t="s">
        <v>175</v>
      </c>
      <c r="AU1003" s="202" t="s">
        <v>82</v>
      </c>
      <c r="AV1003" s="14" t="s">
        <v>82</v>
      </c>
      <c r="AW1003" s="14" t="s">
        <v>30</v>
      </c>
      <c r="AX1003" s="14" t="s">
        <v>74</v>
      </c>
      <c r="AY1003" s="202" t="s">
        <v>166</v>
      </c>
    </row>
    <row r="1004" s="13" customFormat="1">
      <c r="A1004" s="13"/>
      <c r="B1004" s="193"/>
      <c r="C1004" s="13"/>
      <c r="D1004" s="194" t="s">
        <v>175</v>
      </c>
      <c r="E1004" s="195" t="s">
        <v>1</v>
      </c>
      <c r="F1004" s="196" t="s">
        <v>786</v>
      </c>
      <c r="G1004" s="13"/>
      <c r="H1004" s="195" t="s">
        <v>1</v>
      </c>
      <c r="I1004" s="197"/>
      <c r="J1004" s="13"/>
      <c r="K1004" s="13"/>
      <c r="L1004" s="193"/>
      <c r="M1004" s="198"/>
      <c r="N1004" s="199"/>
      <c r="O1004" s="199"/>
      <c r="P1004" s="199"/>
      <c r="Q1004" s="199"/>
      <c r="R1004" s="199"/>
      <c r="S1004" s="199"/>
      <c r="T1004" s="200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195" t="s">
        <v>175</v>
      </c>
      <c r="AU1004" s="195" t="s">
        <v>82</v>
      </c>
      <c r="AV1004" s="13" t="s">
        <v>80</v>
      </c>
      <c r="AW1004" s="13" t="s">
        <v>30</v>
      </c>
      <c r="AX1004" s="13" t="s">
        <v>74</v>
      </c>
      <c r="AY1004" s="195" t="s">
        <v>166</v>
      </c>
    </row>
    <row r="1005" s="14" customFormat="1">
      <c r="A1005" s="14"/>
      <c r="B1005" s="201"/>
      <c r="C1005" s="14"/>
      <c r="D1005" s="194" t="s">
        <v>175</v>
      </c>
      <c r="E1005" s="202" t="s">
        <v>1</v>
      </c>
      <c r="F1005" s="203" t="s">
        <v>1486</v>
      </c>
      <c r="G1005" s="14"/>
      <c r="H1005" s="204">
        <v>1.6799999999999999</v>
      </c>
      <c r="I1005" s="205"/>
      <c r="J1005" s="14"/>
      <c r="K1005" s="14"/>
      <c r="L1005" s="201"/>
      <c r="M1005" s="206"/>
      <c r="N1005" s="207"/>
      <c r="O1005" s="207"/>
      <c r="P1005" s="207"/>
      <c r="Q1005" s="207"/>
      <c r="R1005" s="207"/>
      <c r="S1005" s="207"/>
      <c r="T1005" s="208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02" t="s">
        <v>175</v>
      </c>
      <c r="AU1005" s="202" t="s">
        <v>82</v>
      </c>
      <c r="AV1005" s="14" t="s">
        <v>82</v>
      </c>
      <c r="AW1005" s="14" t="s">
        <v>30</v>
      </c>
      <c r="AX1005" s="14" t="s">
        <v>74</v>
      </c>
      <c r="AY1005" s="202" t="s">
        <v>166</v>
      </c>
    </row>
    <row r="1006" s="13" customFormat="1">
      <c r="A1006" s="13"/>
      <c r="B1006" s="193"/>
      <c r="C1006" s="13"/>
      <c r="D1006" s="194" t="s">
        <v>175</v>
      </c>
      <c r="E1006" s="195" t="s">
        <v>1</v>
      </c>
      <c r="F1006" s="196" t="s">
        <v>788</v>
      </c>
      <c r="G1006" s="13"/>
      <c r="H1006" s="195" t="s">
        <v>1</v>
      </c>
      <c r="I1006" s="197"/>
      <c r="J1006" s="13"/>
      <c r="K1006" s="13"/>
      <c r="L1006" s="193"/>
      <c r="M1006" s="198"/>
      <c r="N1006" s="199"/>
      <c r="O1006" s="199"/>
      <c r="P1006" s="199"/>
      <c r="Q1006" s="199"/>
      <c r="R1006" s="199"/>
      <c r="S1006" s="199"/>
      <c r="T1006" s="200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195" t="s">
        <v>175</v>
      </c>
      <c r="AU1006" s="195" t="s">
        <v>82</v>
      </c>
      <c r="AV1006" s="13" t="s">
        <v>80</v>
      </c>
      <c r="AW1006" s="13" t="s">
        <v>30</v>
      </c>
      <c r="AX1006" s="13" t="s">
        <v>74</v>
      </c>
      <c r="AY1006" s="195" t="s">
        <v>166</v>
      </c>
    </row>
    <row r="1007" s="14" customFormat="1">
      <c r="A1007" s="14"/>
      <c r="B1007" s="201"/>
      <c r="C1007" s="14"/>
      <c r="D1007" s="194" t="s">
        <v>175</v>
      </c>
      <c r="E1007" s="202" t="s">
        <v>1</v>
      </c>
      <c r="F1007" s="203" t="s">
        <v>1487</v>
      </c>
      <c r="G1007" s="14"/>
      <c r="H1007" s="204">
        <v>4.2000000000000002</v>
      </c>
      <c r="I1007" s="205"/>
      <c r="J1007" s="14"/>
      <c r="K1007" s="14"/>
      <c r="L1007" s="201"/>
      <c r="M1007" s="206"/>
      <c r="N1007" s="207"/>
      <c r="O1007" s="207"/>
      <c r="P1007" s="207"/>
      <c r="Q1007" s="207"/>
      <c r="R1007" s="207"/>
      <c r="S1007" s="207"/>
      <c r="T1007" s="208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02" t="s">
        <v>175</v>
      </c>
      <c r="AU1007" s="202" t="s">
        <v>82</v>
      </c>
      <c r="AV1007" s="14" t="s">
        <v>82</v>
      </c>
      <c r="AW1007" s="14" t="s">
        <v>30</v>
      </c>
      <c r="AX1007" s="14" t="s">
        <v>74</v>
      </c>
      <c r="AY1007" s="202" t="s">
        <v>166</v>
      </c>
    </row>
    <row r="1008" s="13" customFormat="1">
      <c r="A1008" s="13"/>
      <c r="B1008" s="193"/>
      <c r="C1008" s="13"/>
      <c r="D1008" s="194" t="s">
        <v>175</v>
      </c>
      <c r="E1008" s="195" t="s">
        <v>1</v>
      </c>
      <c r="F1008" s="196" t="s">
        <v>790</v>
      </c>
      <c r="G1008" s="13"/>
      <c r="H1008" s="195" t="s">
        <v>1</v>
      </c>
      <c r="I1008" s="197"/>
      <c r="J1008" s="13"/>
      <c r="K1008" s="13"/>
      <c r="L1008" s="193"/>
      <c r="M1008" s="198"/>
      <c r="N1008" s="199"/>
      <c r="O1008" s="199"/>
      <c r="P1008" s="199"/>
      <c r="Q1008" s="199"/>
      <c r="R1008" s="199"/>
      <c r="S1008" s="199"/>
      <c r="T1008" s="200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195" t="s">
        <v>175</v>
      </c>
      <c r="AU1008" s="195" t="s">
        <v>82</v>
      </c>
      <c r="AV1008" s="13" t="s">
        <v>80</v>
      </c>
      <c r="AW1008" s="13" t="s">
        <v>30</v>
      </c>
      <c r="AX1008" s="13" t="s">
        <v>74</v>
      </c>
      <c r="AY1008" s="195" t="s">
        <v>166</v>
      </c>
    </row>
    <row r="1009" s="14" customFormat="1">
      <c r="A1009" s="14"/>
      <c r="B1009" s="201"/>
      <c r="C1009" s="14"/>
      <c r="D1009" s="194" t="s">
        <v>175</v>
      </c>
      <c r="E1009" s="202" t="s">
        <v>1</v>
      </c>
      <c r="F1009" s="203" t="s">
        <v>1488</v>
      </c>
      <c r="G1009" s="14"/>
      <c r="H1009" s="204">
        <v>11.694000000000001</v>
      </c>
      <c r="I1009" s="205"/>
      <c r="J1009" s="14"/>
      <c r="K1009" s="14"/>
      <c r="L1009" s="201"/>
      <c r="M1009" s="206"/>
      <c r="N1009" s="207"/>
      <c r="O1009" s="207"/>
      <c r="P1009" s="207"/>
      <c r="Q1009" s="207"/>
      <c r="R1009" s="207"/>
      <c r="S1009" s="207"/>
      <c r="T1009" s="208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02" t="s">
        <v>175</v>
      </c>
      <c r="AU1009" s="202" t="s">
        <v>82</v>
      </c>
      <c r="AV1009" s="14" t="s">
        <v>82</v>
      </c>
      <c r="AW1009" s="14" t="s">
        <v>30</v>
      </c>
      <c r="AX1009" s="14" t="s">
        <v>74</v>
      </c>
      <c r="AY1009" s="202" t="s">
        <v>166</v>
      </c>
    </row>
    <row r="1010" s="15" customFormat="1">
      <c r="A1010" s="15"/>
      <c r="B1010" s="209"/>
      <c r="C1010" s="15"/>
      <c r="D1010" s="194" t="s">
        <v>175</v>
      </c>
      <c r="E1010" s="210" t="s">
        <v>1</v>
      </c>
      <c r="F1010" s="211" t="s">
        <v>180</v>
      </c>
      <c r="G1010" s="15"/>
      <c r="H1010" s="212">
        <v>35.960000000000001</v>
      </c>
      <c r="I1010" s="213"/>
      <c r="J1010" s="15"/>
      <c r="K1010" s="15"/>
      <c r="L1010" s="209"/>
      <c r="M1010" s="214"/>
      <c r="N1010" s="215"/>
      <c r="O1010" s="215"/>
      <c r="P1010" s="215"/>
      <c r="Q1010" s="215"/>
      <c r="R1010" s="215"/>
      <c r="S1010" s="215"/>
      <c r="T1010" s="216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T1010" s="210" t="s">
        <v>175</v>
      </c>
      <c r="AU1010" s="210" t="s">
        <v>82</v>
      </c>
      <c r="AV1010" s="15" t="s">
        <v>173</v>
      </c>
      <c r="AW1010" s="15" t="s">
        <v>30</v>
      </c>
      <c r="AX1010" s="15" t="s">
        <v>80</v>
      </c>
      <c r="AY1010" s="210" t="s">
        <v>166</v>
      </c>
    </row>
    <row r="1011" s="2" customFormat="1" ht="16.5" customHeight="1">
      <c r="A1011" s="38"/>
      <c r="B1011" s="179"/>
      <c r="C1011" s="217" t="s">
        <v>1499</v>
      </c>
      <c r="D1011" s="217" t="s">
        <v>259</v>
      </c>
      <c r="E1011" s="218" t="s">
        <v>1500</v>
      </c>
      <c r="F1011" s="219" t="s">
        <v>1501</v>
      </c>
      <c r="G1011" s="220" t="s">
        <v>171</v>
      </c>
      <c r="H1011" s="221">
        <v>41.533999999999999</v>
      </c>
      <c r="I1011" s="222"/>
      <c r="J1011" s="223">
        <f>ROUND(I1011*H1011,2)</f>
        <v>0</v>
      </c>
      <c r="K1011" s="219" t="s">
        <v>172</v>
      </c>
      <c r="L1011" s="224"/>
      <c r="M1011" s="225" t="s">
        <v>1</v>
      </c>
      <c r="N1011" s="226" t="s">
        <v>39</v>
      </c>
      <c r="O1011" s="77"/>
      <c r="P1011" s="189">
        <f>O1011*H1011</f>
        <v>0</v>
      </c>
      <c r="Q1011" s="189">
        <v>0.0092999999999999992</v>
      </c>
      <c r="R1011" s="189">
        <f>Q1011*H1011</f>
        <v>0.38626619999999995</v>
      </c>
      <c r="S1011" s="189">
        <v>0</v>
      </c>
      <c r="T1011" s="190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191" t="s">
        <v>367</v>
      </c>
      <c r="AT1011" s="191" t="s">
        <v>259</v>
      </c>
      <c r="AU1011" s="191" t="s">
        <v>82</v>
      </c>
      <c r="AY1011" s="19" t="s">
        <v>166</v>
      </c>
      <c r="BE1011" s="192">
        <f>IF(N1011="základní",J1011,0)</f>
        <v>0</v>
      </c>
      <c r="BF1011" s="192">
        <f>IF(N1011="snížená",J1011,0)</f>
        <v>0</v>
      </c>
      <c r="BG1011" s="192">
        <f>IF(N1011="zákl. přenesená",J1011,0)</f>
        <v>0</v>
      </c>
      <c r="BH1011" s="192">
        <f>IF(N1011="sníž. přenesená",J1011,0)</f>
        <v>0</v>
      </c>
      <c r="BI1011" s="192">
        <f>IF(N1011="nulová",J1011,0)</f>
        <v>0</v>
      </c>
      <c r="BJ1011" s="19" t="s">
        <v>80</v>
      </c>
      <c r="BK1011" s="192">
        <f>ROUND(I1011*H1011,2)</f>
        <v>0</v>
      </c>
      <c r="BL1011" s="19" t="s">
        <v>286</v>
      </c>
      <c r="BM1011" s="191" t="s">
        <v>1502</v>
      </c>
    </row>
    <row r="1012" s="14" customFormat="1">
      <c r="A1012" s="14"/>
      <c r="B1012" s="201"/>
      <c r="C1012" s="14"/>
      <c r="D1012" s="194" t="s">
        <v>175</v>
      </c>
      <c r="E1012" s="202" t="s">
        <v>1</v>
      </c>
      <c r="F1012" s="203" t="s">
        <v>1503</v>
      </c>
      <c r="G1012" s="14"/>
      <c r="H1012" s="204">
        <v>39.555999999999997</v>
      </c>
      <c r="I1012" s="205"/>
      <c r="J1012" s="14"/>
      <c r="K1012" s="14"/>
      <c r="L1012" s="201"/>
      <c r="M1012" s="206"/>
      <c r="N1012" s="207"/>
      <c r="O1012" s="207"/>
      <c r="P1012" s="207"/>
      <c r="Q1012" s="207"/>
      <c r="R1012" s="207"/>
      <c r="S1012" s="207"/>
      <c r="T1012" s="208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02" t="s">
        <v>175</v>
      </c>
      <c r="AU1012" s="202" t="s">
        <v>82</v>
      </c>
      <c r="AV1012" s="14" t="s">
        <v>82</v>
      </c>
      <c r="AW1012" s="14" t="s">
        <v>30</v>
      </c>
      <c r="AX1012" s="14" t="s">
        <v>80</v>
      </c>
      <c r="AY1012" s="202" t="s">
        <v>166</v>
      </c>
    </row>
    <row r="1013" s="14" customFormat="1">
      <c r="A1013" s="14"/>
      <c r="B1013" s="201"/>
      <c r="C1013" s="14"/>
      <c r="D1013" s="194" t="s">
        <v>175</v>
      </c>
      <c r="E1013" s="14"/>
      <c r="F1013" s="203" t="s">
        <v>1504</v>
      </c>
      <c r="G1013" s="14"/>
      <c r="H1013" s="204">
        <v>41.533999999999999</v>
      </c>
      <c r="I1013" s="205"/>
      <c r="J1013" s="14"/>
      <c r="K1013" s="14"/>
      <c r="L1013" s="201"/>
      <c r="M1013" s="206"/>
      <c r="N1013" s="207"/>
      <c r="O1013" s="207"/>
      <c r="P1013" s="207"/>
      <c r="Q1013" s="207"/>
      <c r="R1013" s="207"/>
      <c r="S1013" s="207"/>
      <c r="T1013" s="208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02" t="s">
        <v>175</v>
      </c>
      <c r="AU1013" s="202" t="s">
        <v>82</v>
      </c>
      <c r="AV1013" s="14" t="s">
        <v>82</v>
      </c>
      <c r="AW1013" s="14" t="s">
        <v>3</v>
      </c>
      <c r="AX1013" s="14" t="s">
        <v>80</v>
      </c>
      <c r="AY1013" s="202" t="s">
        <v>166</v>
      </c>
    </row>
    <row r="1014" s="2" customFormat="1" ht="24.15" customHeight="1">
      <c r="A1014" s="38"/>
      <c r="B1014" s="179"/>
      <c r="C1014" s="180" t="s">
        <v>1505</v>
      </c>
      <c r="D1014" s="180" t="s">
        <v>168</v>
      </c>
      <c r="E1014" s="181" t="s">
        <v>1506</v>
      </c>
      <c r="F1014" s="182" t="s">
        <v>1507</v>
      </c>
      <c r="G1014" s="183" t="s">
        <v>243</v>
      </c>
      <c r="H1014" s="184">
        <v>1.226</v>
      </c>
      <c r="I1014" s="185"/>
      <c r="J1014" s="186">
        <f>ROUND(I1014*H1014,2)</f>
        <v>0</v>
      </c>
      <c r="K1014" s="182" t="s">
        <v>172</v>
      </c>
      <c r="L1014" s="39"/>
      <c r="M1014" s="187" t="s">
        <v>1</v>
      </c>
      <c r="N1014" s="188" t="s">
        <v>39</v>
      </c>
      <c r="O1014" s="77"/>
      <c r="P1014" s="189">
        <f>O1014*H1014</f>
        <v>0</v>
      </c>
      <c r="Q1014" s="189">
        <v>0</v>
      </c>
      <c r="R1014" s="189">
        <f>Q1014*H1014</f>
        <v>0</v>
      </c>
      <c r="S1014" s="189">
        <v>0</v>
      </c>
      <c r="T1014" s="190">
        <f>S1014*H1014</f>
        <v>0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191" t="s">
        <v>286</v>
      </c>
      <c r="AT1014" s="191" t="s">
        <v>168</v>
      </c>
      <c r="AU1014" s="191" t="s">
        <v>82</v>
      </c>
      <c r="AY1014" s="19" t="s">
        <v>166</v>
      </c>
      <c r="BE1014" s="192">
        <f>IF(N1014="základní",J1014,0)</f>
        <v>0</v>
      </c>
      <c r="BF1014" s="192">
        <f>IF(N1014="snížená",J1014,0)</f>
        <v>0</v>
      </c>
      <c r="BG1014" s="192">
        <f>IF(N1014="zákl. přenesená",J1014,0)</f>
        <v>0</v>
      </c>
      <c r="BH1014" s="192">
        <f>IF(N1014="sníž. přenesená",J1014,0)</f>
        <v>0</v>
      </c>
      <c r="BI1014" s="192">
        <f>IF(N1014="nulová",J1014,0)</f>
        <v>0</v>
      </c>
      <c r="BJ1014" s="19" t="s">
        <v>80</v>
      </c>
      <c r="BK1014" s="192">
        <f>ROUND(I1014*H1014,2)</f>
        <v>0</v>
      </c>
      <c r="BL1014" s="19" t="s">
        <v>286</v>
      </c>
      <c r="BM1014" s="191" t="s">
        <v>1508</v>
      </c>
    </row>
    <row r="1015" s="12" customFormat="1" ht="22.8" customHeight="1">
      <c r="A1015" s="12"/>
      <c r="B1015" s="166"/>
      <c r="C1015" s="12"/>
      <c r="D1015" s="167" t="s">
        <v>73</v>
      </c>
      <c r="E1015" s="177" t="s">
        <v>1509</v>
      </c>
      <c r="F1015" s="177" t="s">
        <v>1510</v>
      </c>
      <c r="G1015" s="12"/>
      <c r="H1015" s="12"/>
      <c r="I1015" s="169"/>
      <c r="J1015" s="178">
        <f>BK1015</f>
        <v>0</v>
      </c>
      <c r="K1015" s="12"/>
      <c r="L1015" s="166"/>
      <c r="M1015" s="171"/>
      <c r="N1015" s="172"/>
      <c r="O1015" s="172"/>
      <c r="P1015" s="173">
        <f>SUM(P1016:P1065)</f>
        <v>0</v>
      </c>
      <c r="Q1015" s="172"/>
      <c r="R1015" s="173">
        <f>SUM(R1016:R1065)</f>
        <v>0.30262383000000004</v>
      </c>
      <c r="S1015" s="172"/>
      <c r="T1015" s="174">
        <f>SUM(T1016:T1065)</f>
        <v>0</v>
      </c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R1015" s="167" t="s">
        <v>82</v>
      </c>
      <c r="AT1015" s="175" t="s">
        <v>73</v>
      </c>
      <c r="AU1015" s="175" t="s">
        <v>80</v>
      </c>
      <c r="AY1015" s="167" t="s">
        <v>166</v>
      </c>
      <c r="BK1015" s="176">
        <f>SUM(BK1016:BK1065)</f>
        <v>0</v>
      </c>
    </row>
    <row r="1016" s="2" customFormat="1" ht="24.15" customHeight="1">
      <c r="A1016" s="38"/>
      <c r="B1016" s="179"/>
      <c r="C1016" s="180" t="s">
        <v>1511</v>
      </c>
      <c r="D1016" s="180" t="s">
        <v>168</v>
      </c>
      <c r="E1016" s="181" t="s">
        <v>1512</v>
      </c>
      <c r="F1016" s="182" t="s">
        <v>1513</v>
      </c>
      <c r="G1016" s="183" t="s">
        <v>391</v>
      </c>
      <c r="H1016" s="184">
        <v>20.600000000000001</v>
      </c>
      <c r="I1016" s="185"/>
      <c r="J1016" s="186">
        <f>ROUND(I1016*H1016,2)</f>
        <v>0</v>
      </c>
      <c r="K1016" s="182" t="s">
        <v>172</v>
      </c>
      <c r="L1016" s="39"/>
      <c r="M1016" s="187" t="s">
        <v>1</v>
      </c>
      <c r="N1016" s="188" t="s">
        <v>39</v>
      </c>
      <c r="O1016" s="77"/>
      <c r="P1016" s="189">
        <f>O1016*H1016</f>
        <v>0</v>
      </c>
      <c r="Q1016" s="189">
        <v>0.0057999999999999996</v>
      </c>
      <c r="R1016" s="189">
        <f>Q1016*H1016</f>
        <v>0.11948</v>
      </c>
      <c r="S1016" s="189">
        <v>0</v>
      </c>
      <c r="T1016" s="190">
        <f>S1016*H1016</f>
        <v>0</v>
      </c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R1016" s="191" t="s">
        <v>286</v>
      </c>
      <c r="AT1016" s="191" t="s">
        <v>168</v>
      </c>
      <c r="AU1016" s="191" t="s">
        <v>82</v>
      </c>
      <c r="AY1016" s="19" t="s">
        <v>166</v>
      </c>
      <c r="BE1016" s="192">
        <f>IF(N1016="základní",J1016,0)</f>
        <v>0</v>
      </c>
      <c r="BF1016" s="192">
        <f>IF(N1016="snížená",J1016,0)</f>
        <v>0</v>
      </c>
      <c r="BG1016" s="192">
        <f>IF(N1016="zákl. přenesená",J1016,0)</f>
        <v>0</v>
      </c>
      <c r="BH1016" s="192">
        <f>IF(N1016="sníž. přenesená",J1016,0)</f>
        <v>0</v>
      </c>
      <c r="BI1016" s="192">
        <f>IF(N1016="nulová",J1016,0)</f>
        <v>0</v>
      </c>
      <c r="BJ1016" s="19" t="s">
        <v>80</v>
      </c>
      <c r="BK1016" s="192">
        <f>ROUND(I1016*H1016,2)</f>
        <v>0</v>
      </c>
      <c r="BL1016" s="19" t="s">
        <v>286</v>
      </c>
      <c r="BM1016" s="191" t="s">
        <v>1514</v>
      </c>
    </row>
    <row r="1017" s="13" customFormat="1">
      <c r="A1017" s="13"/>
      <c r="B1017" s="193"/>
      <c r="C1017" s="13"/>
      <c r="D1017" s="194" t="s">
        <v>175</v>
      </c>
      <c r="E1017" s="195" t="s">
        <v>1</v>
      </c>
      <c r="F1017" s="196" t="s">
        <v>1515</v>
      </c>
      <c r="G1017" s="13"/>
      <c r="H1017" s="195" t="s">
        <v>1</v>
      </c>
      <c r="I1017" s="197"/>
      <c r="J1017" s="13"/>
      <c r="K1017" s="13"/>
      <c r="L1017" s="193"/>
      <c r="M1017" s="198"/>
      <c r="N1017" s="199"/>
      <c r="O1017" s="199"/>
      <c r="P1017" s="199"/>
      <c r="Q1017" s="199"/>
      <c r="R1017" s="199"/>
      <c r="S1017" s="199"/>
      <c r="T1017" s="200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195" t="s">
        <v>175</v>
      </c>
      <c r="AU1017" s="195" t="s">
        <v>82</v>
      </c>
      <c r="AV1017" s="13" t="s">
        <v>80</v>
      </c>
      <c r="AW1017" s="13" t="s">
        <v>30</v>
      </c>
      <c r="AX1017" s="13" t="s">
        <v>74</v>
      </c>
      <c r="AY1017" s="195" t="s">
        <v>166</v>
      </c>
    </row>
    <row r="1018" s="14" customFormat="1">
      <c r="A1018" s="14"/>
      <c r="B1018" s="201"/>
      <c r="C1018" s="14"/>
      <c r="D1018" s="194" t="s">
        <v>175</v>
      </c>
      <c r="E1018" s="202" t="s">
        <v>1</v>
      </c>
      <c r="F1018" s="203" t="s">
        <v>1516</v>
      </c>
      <c r="G1018" s="14"/>
      <c r="H1018" s="204">
        <v>20.600000000000001</v>
      </c>
      <c r="I1018" s="205"/>
      <c r="J1018" s="14"/>
      <c r="K1018" s="14"/>
      <c r="L1018" s="201"/>
      <c r="M1018" s="206"/>
      <c r="N1018" s="207"/>
      <c r="O1018" s="207"/>
      <c r="P1018" s="207"/>
      <c r="Q1018" s="207"/>
      <c r="R1018" s="207"/>
      <c r="S1018" s="207"/>
      <c r="T1018" s="208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02" t="s">
        <v>175</v>
      </c>
      <c r="AU1018" s="202" t="s">
        <v>82</v>
      </c>
      <c r="AV1018" s="14" t="s">
        <v>82</v>
      </c>
      <c r="AW1018" s="14" t="s">
        <v>30</v>
      </c>
      <c r="AX1018" s="14" t="s">
        <v>80</v>
      </c>
      <c r="AY1018" s="202" t="s">
        <v>166</v>
      </c>
    </row>
    <row r="1019" s="2" customFormat="1" ht="24.15" customHeight="1">
      <c r="A1019" s="38"/>
      <c r="B1019" s="179"/>
      <c r="C1019" s="180" t="s">
        <v>1517</v>
      </c>
      <c r="D1019" s="180" t="s">
        <v>168</v>
      </c>
      <c r="E1019" s="181" t="s">
        <v>1518</v>
      </c>
      <c r="F1019" s="182" t="s">
        <v>1519</v>
      </c>
      <c r="G1019" s="183" t="s">
        <v>391</v>
      </c>
      <c r="H1019" s="184">
        <v>9</v>
      </c>
      <c r="I1019" s="185"/>
      <c r="J1019" s="186">
        <f>ROUND(I1019*H1019,2)</f>
        <v>0</v>
      </c>
      <c r="K1019" s="182" t="s">
        <v>172</v>
      </c>
      <c r="L1019" s="39"/>
      <c r="M1019" s="187" t="s">
        <v>1</v>
      </c>
      <c r="N1019" s="188" t="s">
        <v>39</v>
      </c>
      <c r="O1019" s="77"/>
      <c r="P1019" s="189">
        <f>O1019*H1019</f>
        <v>0</v>
      </c>
      <c r="Q1019" s="189">
        <v>0.0019400000000000001</v>
      </c>
      <c r="R1019" s="189">
        <f>Q1019*H1019</f>
        <v>0.01746</v>
      </c>
      <c r="S1019" s="189">
        <v>0</v>
      </c>
      <c r="T1019" s="190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191" t="s">
        <v>286</v>
      </c>
      <c r="AT1019" s="191" t="s">
        <v>168</v>
      </c>
      <c r="AU1019" s="191" t="s">
        <v>82</v>
      </c>
      <c r="AY1019" s="19" t="s">
        <v>166</v>
      </c>
      <c r="BE1019" s="192">
        <f>IF(N1019="základní",J1019,0)</f>
        <v>0</v>
      </c>
      <c r="BF1019" s="192">
        <f>IF(N1019="snížená",J1019,0)</f>
        <v>0</v>
      </c>
      <c r="BG1019" s="192">
        <f>IF(N1019="zákl. přenesená",J1019,0)</f>
        <v>0</v>
      </c>
      <c r="BH1019" s="192">
        <f>IF(N1019="sníž. přenesená",J1019,0)</f>
        <v>0</v>
      </c>
      <c r="BI1019" s="192">
        <f>IF(N1019="nulová",J1019,0)</f>
        <v>0</v>
      </c>
      <c r="BJ1019" s="19" t="s">
        <v>80</v>
      </c>
      <c r="BK1019" s="192">
        <f>ROUND(I1019*H1019,2)</f>
        <v>0</v>
      </c>
      <c r="BL1019" s="19" t="s">
        <v>286</v>
      </c>
      <c r="BM1019" s="191" t="s">
        <v>1520</v>
      </c>
    </row>
    <row r="1020" s="13" customFormat="1">
      <c r="A1020" s="13"/>
      <c r="B1020" s="193"/>
      <c r="C1020" s="13"/>
      <c r="D1020" s="194" t="s">
        <v>175</v>
      </c>
      <c r="E1020" s="195" t="s">
        <v>1</v>
      </c>
      <c r="F1020" s="196" t="s">
        <v>1521</v>
      </c>
      <c r="G1020" s="13"/>
      <c r="H1020" s="195" t="s">
        <v>1</v>
      </c>
      <c r="I1020" s="197"/>
      <c r="J1020" s="13"/>
      <c r="K1020" s="13"/>
      <c r="L1020" s="193"/>
      <c r="M1020" s="198"/>
      <c r="N1020" s="199"/>
      <c r="O1020" s="199"/>
      <c r="P1020" s="199"/>
      <c r="Q1020" s="199"/>
      <c r="R1020" s="199"/>
      <c r="S1020" s="199"/>
      <c r="T1020" s="200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195" t="s">
        <v>175</v>
      </c>
      <c r="AU1020" s="195" t="s">
        <v>82</v>
      </c>
      <c r="AV1020" s="13" t="s">
        <v>80</v>
      </c>
      <c r="AW1020" s="13" t="s">
        <v>30</v>
      </c>
      <c r="AX1020" s="13" t="s">
        <v>74</v>
      </c>
      <c r="AY1020" s="195" t="s">
        <v>166</v>
      </c>
    </row>
    <row r="1021" s="14" customFormat="1">
      <c r="A1021" s="14"/>
      <c r="B1021" s="201"/>
      <c r="C1021" s="14"/>
      <c r="D1021" s="194" t="s">
        <v>175</v>
      </c>
      <c r="E1021" s="202" t="s">
        <v>1</v>
      </c>
      <c r="F1021" s="203" t="s">
        <v>226</v>
      </c>
      <c r="G1021" s="14"/>
      <c r="H1021" s="204">
        <v>9</v>
      </c>
      <c r="I1021" s="205"/>
      <c r="J1021" s="14"/>
      <c r="K1021" s="14"/>
      <c r="L1021" s="201"/>
      <c r="M1021" s="206"/>
      <c r="N1021" s="207"/>
      <c r="O1021" s="207"/>
      <c r="P1021" s="207"/>
      <c r="Q1021" s="207"/>
      <c r="R1021" s="207"/>
      <c r="S1021" s="207"/>
      <c r="T1021" s="208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02" t="s">
        <v>175</v>
      </c>
      <c r="AU1021" s="202" t="s">
        <v>82</v>
      </c>
      <c r="AV1021" s="14" t="s">
        <v>82</v>
      </c>
      <c r="AW1021" s="14" t="s">
        <v>30</v>
      </c>
      <c r="AX1021" s="14" t="s">
        <v>80</v>
      </c>
      <c r="AY1021" s="202" t="s">
        <v>166</v>
      </c>
    </row>
    <row r="1022" s="2" customFormat="1" ht="24.15" customHeight="1">
      <c r="A1022" s="38"/>
      <c r="B1022" s="179"/>
      <c r="C1022" s="180" t="s">
        <v>1522</v>
      </c>
      <c r="D1022" s="180" t="s">
        <v>168</v>
      </c>
      <c r="E1022" s="181" t="s">
        <v>1523</v>
      </c>
      <c r="F1022" s="182" t="s">
        <v>1524</v>
      </c>
      <c r="G1022" s="183" t="s">
        <v>391</v>
      </c>
      <c r="H1022" s="184">
        <v>9</v>
      </c>
      <c r="I1022" s="185"/>
      <c r="J1022" s="186">
        <f>ROUND(I1022*H1022,2)</f>
        <v>0</v>
      </c>
      <c r="K1022" s="182" t="s">
        <v>172</v>
      </c>
      <c r="L1022" s="39"/>
      <c r="M1022" s="187" t="s">
        <v>1</v>
      </c>
      <c r="N1022" s="188" t="s">
        <v>39</v>
      </c>
      <c r="O1022" s="77"/>
      <c r="P1022" s="189">
        <f>O1022*H1022</f>
        <v>0</v>
      </c>
      <c r="Q1022" s="189">
        <v>0.0045199999999999997</v>
      </c>
      <c r="R1022" s="189">
        <f>Q1022*H1022</f>
        <v>0.040679999999999994</v>
      </c>
      <c r="S1022" s="189">
        <v>0</v>
      </c>
      <c r="T1022" s="190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191" t="s">
        <v>286</v>
      </c>
      <c r="AT1022" s="191" t="s">
        <v>168</v>
      </c>
      <c r="AU1022" s="191" t="s">
        <v>82</v>
      </c>
      <c r="AY1022" s="19" t="s">
        <v>166</v>
      </c>
      <c r="BE1022" s="192">
        <f>IF(N1022="základní",J1022,0)</f>
        <v>0</v>
      </c>
      <c r="BF1022" s="192">
        <f>IF(N1022="snížená",J1022,0)</f>
        <v>0</v>
      </c>
      <c r="BG1022" s="192">
        <f>IF(N1022="zákl. přenesená",J1022,0)</f>
        <v>0</v>
      </c>
      <c r="BH1022" s="192">
        <f>IF(N1022="sníž. přenesená",J1022,0)</f>
        <v>0</v>
      </c>
      <c r="BI1022" s="192">
        <f>IF(N1022="nulová",J1022,0)</f>
        <v>0</v>
      </c>
      <c r="BJ1022" s="19" t="s">
        <v>80</v>
      </c>
      <c r="BK1022" s="192">
        <f>ROUND(I1022*H1022,2)</f>
        <v>0</v>
      </c>
      <c r="BL1022" s="19" t="s">
        <v>286</v>
      </c>
      <c r="BM1022" s="191" t="s">
        <v>1525</v>
      </c>
    </row>
    <row r="1023" s="13" customFormat="1">
      <c r="A1023" s="13"/>
      <c r="B1023" s="193"/>
      <c r="C1023" s="13"/>
      <c r="D1023" s="194" t="s">
        <v>175</v>
      </c>
      <c r="E1023" s="195" t="s">
        <v>1</v>
      </c>
      <c r="F1023" s="196" t="s">
        <v>1526</v>
      </c>
      <c r="G1023" s="13"/>
      <c r="H1023" s="195" t="s">
        <v>1</v>
      </c>
      <c r="I1023" s="197"/>
      <c r="J1023" s="13"/>
      <c r="K1023" s="13"/>
      <c r="L1023" s="193"/>
      <c r="M1023" s="198"/>
      <c r="N1023" s="199"/>
      <c r="O1023" s="199"/>
      <c r="P1023" s="199"/>
      <c r="Q1023" s="199"/>
      <c r="R1023" s="199"/>
      <c r="S1023" s="199"/>
      <c r="T1023" s="200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195" t="s">
        <v>175</v>
      </c>
      <c r="AU1023" s="195" t="s">
        <v>82</v>
      </c>
      <c r="AV1023" s="13" t="s">
        <v>80</v>
      </c>
      <c r="AW1023" s="13" t="s">
        <v>30</v>
      </c>
      <c r="AX1023" s="13" t="s">
        <v>74</v>
      </c>
      <c r="AY1023" s="195" t="s">
        <v>166</v>
      </c>
    </row>
    <row r="1024" s="14" customFormat="1">
      <c r="A1024" s="14"/>
      <c r="B1024" s="201"/>
      <c r="C1024" s="14"/>
      <c r="D1024" s="194" t="s">
        <v>175</v>
      </c>
      <c r="E1024" s="202" t="s">
        <v>1</v>
      </c>
      <c r="F1024" s="203" t="s">
        <v>226</v>
      </c>
      <c r="G1024" s="14"/>
      <c r="H1024" s="204">
        <v>9</v>
      </c>
      <c r="I1024" s="205"/>
      <c r="J1024" s="14"/>
      <c r="K1024" s="14"/>
      <c r="L1024" s="201"/>
      <c r="M1024" s="206"/>
      <c r="N1024" s="207"/>
      <c r="O1024" s="207"/>
      <c r="P1024" s="207"/>
      <c r="Q1024" s="207"/>
      <c r="R1024" s="207"/>
      <c r="S1024" s="207"/>
      <c r="T1024" s="208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02" t="s">
        <v>175</v>
      </c>
      <c r="AU1024" s="202" t="s">
        <v>82</v>
      </c>
      <c r="AV1024" s="14" t="s">
        <v>82</v>
      </c>
      <c r="AW1024" s="14" t="s">
        <v>30</v>
      </c>
      <c r="AX1024" s="14" t="s">
        <v>80</v>
      </c>
      <c r="AY1024" s="202" t="s">
        <v>166</v>
      </c>
    </row>
    <row r="1025" s="2" customFormat="1" ht="24.15" customHeight="1">
      <c r="A1025" s="38"/>
      <c r="B1025" s="179"/>
      <c r="C1025" s="180" t="s">
        <v>1527</v>
      </c>
      <c r="D1025" s="180" t="s">
        <v>168</v>
      </c>
      <c r="E1025" s="181" t="s">
        <v>1528</v>
      </c>
      <c r="F1025" s="182" t="s">
        <v>1529</v>
      </c>
      <c r="G1025" s="183" t="s">
        <v>391</v>
      </c>
      <c r="H1025" s="184">
        <v>2.1000000000000001</v>
      </c>
      <c r="I1025" s="185"/>
      <c r="J1025" s="186">
        <f>ROUND(I1025*H1025,2)</f>
        <v>0</v>
      </c>
      <c r="K1025" s="182" t="s">
        <v>172</v>
      </c>
      <c r="L1025" s="39"/>
      <c r="M1025" s="187" t="s">
        <v>1</v>
      </c>
      <c r="N1025" s="188" t="s">
        <v>39</v>
      </c>
      <c r="O1025" s="77"/>
      <c r="P1025" s="189">
        <f>O1025*H1025</f>
        <v>0</v>
      </c>
      <c r="Q1025" s="189">
        <v>0.00054000000000000001</v>
      </c>
      <c r="R1025" s="189">
        <f>Q1025*H1025</f>
        <v>0.001134</v>
      </c>
      <c r="S1025" s="189">
        <v>0</v>
      </c>
      <c r="T1025" s="190">
        <f>S1025*H1025</f>
        <v>0</v>
      </c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R1025" s="191" t="s">
        <v>286</v>
      </c>
      <c r="AT1025" s="191" t="s">
        <v>168</v>
      </c>
      <c r="AU1025" s="191" t="s">
        <v>82</v>
      </c>
      <c r="AY1025" s="19" t="s">
        <v>166</v>
      </c>
      <c r="BE1025" s="192">
        <f>IF(N1025="základní",J1025,0)</f>
        <v>0</v>
      </c>
      <c r="BF1025" s="192">
        <f>IF(N1025="snížená",J1025,0)</f>
        <v>0</v>
      </c>
      <c r="BG1025" s="192">
        <f>IF(N1025="zákl. přenesená",J1025,0)</f>
        <v>0</v>
      </c>
      <c r="BH1025" s="192">
        <f>IF(N1025="sníž. přenesená",J1025,0)</f>
        <v>0</v>
      </c>
      <c r="BI1025" s="192">
        <f>IF(N1025="nulová",J1025,0)</f>
        <v>0</v>
      </c>
      <c r="BJ1025" s="19" t="s">
        <v>80</v>
      </c>
      <c r="BK1025" s="192">
        <f>ROUND(I1025*H1025,2)</f>
        <v>0</v>
      </c>
      <c r="BL1025" s="19" t="s">
        <v>286</v>
      </c>
      <c r="BM1025" s="191" t="s">
        <v>1530</v>
      </c>
    </row>
    <row r="1026" s="13" customFormat="1">
      <c r="A1026" s="13"/>
      <c r="B1026" s="193"/>
      <c r="C1026" s="13"/>
      <c r="D1026" s="194" t="s">
        <v>175</v>
      </c>
      <c r="E1026" s="195" t="s">
        <v>1</v>
      </c>
      <c r="F1026" s="196" t="s">
        <v>1531</v>
      </c>
      <c r="G1026" s="13"/>
      <c r="H1026" s="195" t="s">
        <v>1</v>
      </c>
      <c r="I1026" s="197"/>
      <c r="J1026" s="13"/>
      <c r="K1026" s="13"/>
      <c r="L1026" s="193"/>
      <c r="M1026" s="198"/>
      <c r="N1026" s="199"/>
      <c r="O1026" s="199"/>
      <c r="P1026" s="199"/>
      <c r="Q1026" s="199"/>
      <c r="R1026" s="199"/>
      <c r="S1026" s="199"/>
      <c r="T1026" s="200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195" t="s">
        <v>175</v>
      </c>
      <c r="AU1026" s="195" t="s">
        <v>82</v>
      </c>
      <c r="AV1026" s="13" t="s">
        <v>80</v>
      </c>
      <c r="AW1026" s="13" t="s">
        <v>30</v>
      </c>
      <c r="AX1026" s="13" t="s">
        <v>74</v>
      </c>
      <c r="AY1026" s="195" t="s">
        <v>166</v>
      </c>
    </row>
    <row r="1027" s="14" customFormat="1">
      <c r="A1027" s="14"/>
      <c r="B1027" s="201"/>
      <c r="C1027" s="14"/>
      <c r="D1027" s="194" t="s">
        <v>175</v>
      </c>
      <c r="E1027" s="202" t="s">
        <v>1</v>
      </c>
      <c r="F1027" s="203" t="s">
        <v>1532</v>
      </c>
      <c r="G1027" s="14"/>
      <c r="H1027" s="204">
        <v>2.1000000000000001</v>
      </c>
      <c r="I1027" s="205"/>
      <c r="J1027" s="14"/>
      <c r="K1027" s="14"/>
      <c r="L1027" s="201"/>
      <c r="M1027" s="206"/>
      <c r="N1027" s="207"/>
      <c r="O1027" s="207"/>
      <c r="P1027" s="207"/>
      <c r="Q1027" s="207"/>
      <c r="R1027" s="207"/>
      <c r="S1027" s="207"/>
      <c r="T1027" s="208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02" t="s">
        <v>175</v>
      </c>
      <c r="AU1027" s="202" t="s">
        <v>82</v>
      </c>
      <c r="AV1027" s="14" t="s">
        <v>82</v>
      </c>
      <c r="AW1027" s="14" t="s">
        <v>30</v>
      </c>
      <c r="AX1027" s="14" t="s">
        <v>80</v>
      </c>
      <c r="AY1027" s="202" t="s">
        <v>166</v>
      </c>
    </row>
    <row r="1028" s="2" customFormat="1" ht="33" customHeight="1">
      <c r="A1028" s="38"/>
      <c r="B1028" s="179"/>
      <c r="C1028" s="180" t="s">
        <v>1533</v>
      </c>
      <c r="D1028" s="180" t="s">
        <v>168</v>
      </c>
      <c r="E1028" s="181" t="s">
        <v>1534</v>
      </c>
      <c r="F1028" s="182" t="s">
        <v>1535</v>
      </c>
      <c r="G1028" s="183" t="s">
        <v>391</v>
      </c>
      <c r="H1028" s="184">
        <v>5.5</v>
      </c>
      <c r="I1028" s="185"/>
      <c r="J1028" s="186">
        <f>ROUND(I1028*H1028,2)</f>
        <v>0</v>
      </c>
      <c r="K1028" s="182" t="s">
        <v>172</v>
      </c>
      <c r="L1028" s="39"/>
      <c r="M1028" s="187" t="s">
        <v>1</v>
      </c>
      <c r="N1028" s="188" t="s">
        <v>39</v>
      </c>
      <c r="O1028" s="77"/>
      <c r="P1028" s="189">
        <f>O1028*H1028</f>
        <v>0</v>
      </c>
      <c r="Q1028" s="189">
        <v>0.00149</v>
      </c>
      <c r="R1028" s="189">
        <f>Q1028*H1028</f>
        <v>0.0081950000000000009</v>
      </c>
      <c r="S1028" s="189">
        <v>0</v>
      </c>
      <c r="T1028" s="190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191" t="s">
        <v>286</v>
      </c>
      <c r="AT1028" s="191" t="s">
        <v>168</v>
      </c>
      <c r="AU1028" s="191" t="s">
        <v>82</v>
      </c>
      <c r="AY1028" s="19" t="s">
        <v>166</v>
      </c>
      <c r="BE1028" s="192">
        <f>IF(N1028="základní",J1028,0)</f>
        <v>0</v>
      </c>
      <c r="BF1028" s="192">
        <f>IF(N1028="snížená",J1028,0)</f>
        <v>0</v>
      </c>
      <c r="BG1028" s="192">
        <f>IF(N1028="zákl. přenesená",J1028,0)</f>
        <v>0</v>
      </c>
      <c r="BH1028" s="192">
        <f>IF(N1028="sníž. přenesená",J1028,0)</f>
        <v>0</v>
      </c>
      <c r="BI1028" s="192">
        <f>IF(N1028="nulová",J1028,0)</f>
        <v>0</v>
      </c>
      <c r="BJ1028" s="19" t="s">
        <v>80</v>
      </c>
      <c r="BK1028" s="192">
        <f>ROUND(I1028*H1028,2)</f>
        <v>0</v>
      </c>
      <c r="BL1028" s="19" t="s">
        <v>286</v>
      </c>
      <c r="BM1028" s="191" t="s">
        <v>1536</v>
      </c>
    </row>
    <row r="1029" s="13" customFormat="1">
      <c r="A1029" s="13"/>
      <c r="B1029" s="193"/>
      <c r="C1029" s="13"/>
      <c r="D1029" s="194" t="s">
        <v>175</v>
      </c>
      <c r="E1029" s="195" t="s">
        <v>1</v>
      </c>
      <c r="F1029" s="196" t="s">
        <v>1537</v>
      </c>
      <c r="G1029" s="13"/>
      <c r="H1029" s="195" t="s">
        <v>1</v>
      </c>
      <c r="I1029" s="197"/>
      <c r="J1029" s="13"/>
      <c r="K1029" s="13"/>
      <c r="L1029" s="193"/>
      <c r="M1029" s="198"/>
      <c r="N1029" s="199"/>
      <c r="O1029" s="199"/>
      <c r="P1029" s="199"/>
      <c r="Q1029" s="199"/>
      <c r="R1029" s="199"/>
      <c r="S1029" s="199"/>
      <c r="T1029" s="200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195" t="s">
        <v>175</v>
      </c>
      <c r="AU1029" s="195" t="s">
        <v>82</v>
      </c>
      <c r="AV1029" s="13" t="s">
        <v>80</v>
      </c>
      <c r="AW1029" s="13" t="s">
        <v>30</v>
      </c>
      <c r="AX1029" s="13" t="s">
        <v>74</v>
      </c>
      <c r="AY1029" s="195" t="s">
        <v>166</v>
      </c>
    </row>
    <row r="1030" s="14" customFormat="1">
      <c r="A1030" s="14"/>
      <c r="B1030" s="201"/>
      <c r="C1030" s="14"/>
      <c r="D1030" s="194" t="s">
        <v>175</v>
      </c>
      <c r="E1030" s="202" t="s">
        <v>1</v>
      </c>
      <c r="F1030" s="203" t="s">
        <v>1538</v>
      </c>
      <c r="G1030" s="14"/>
      <c r="H1030" s="204">
        <v>5.5</v>
      </c>
      <c r="I1030" s="205"/>
      <c r="J1030" s="14"/>
      <c r="K1030" s="14"/>
      <c r="L1030" s="201"/>
      <c r="M1030" s="206"/>
      <c r="N1030" s="207"/>
      <c r="O1030" s="207"/>
      <c r="P1030" s="207"/>
      <c r="Q1030" s="207"/>
      <c r="R1030" s="207"/>
      <c r="S1030" s="207"/>
      <c r="T1030" s="208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02" t="s">
        <v>175</v>
      </c>
      <c r="AU1030" s="202" t="s">
        <v>82</v>
      </c>
      <c r="AV1030" s="14" t="s">
        <v>82</v>
      </c>
      <c r="AW1030" s="14" t="s">
        <v>30</v>
      </c>
      <c r="AX1030" s="14" t="s">
        <v>80</v>
      </c>
      <c r="AY1030" s="202" t="s">
        <v>166</v>
      </c>
    </row>
    <row r="1031" s="2" customFormat="1" ht="33" customHeight="1">
      <c r="A1031" s="38"/>
      <c r="B1031" s="179"/>
      <c r="C1031" s="180" t="s">
        <v>1539</v>
      </c>
      <c r="D1031" s="180" t="s">
        <v>168</v>
      </c>
      <c r="E1031" s="181" t="s">
        <v>1540</v>
      </c>
      <c r="F1031" s="182" t="s">
        <v>1541</v>
      </c>
      <c r="G1031" s="183" t="s">
        <v>391</v>
      </c>
      <c r="H1031" s="184">
        <v>5.5</v>
      </c>
      <c r="I1031" s="185"/>
      <c r="J1031" s="186">
        <f>ROUND(I1031*H1031,2)</f>
        <v>0</v>
      </c>
      <c r="K1031" s="182" t="s">
        <v>172</v>
      </c>
      <c r="L1031" s="39"/>
      <c r="M1031" s="187" t="s">
        <v>1</v>
      </c>
      <c r="N1031" s="188" t="s">
        <v>39</v>
      </c>
      <c r="O1031" s="77"/>
      <c r="P1031" s="189">
        <f>O1031*H1031</f>
        <v>0</v>
      </c>
      <c r="Q1031" s="189">
        <v>0.0019499999999999999</v>
      </c>
      <c r="R1031" s="189">
        <f>Q1031*H1031</f>
        <v>0.010725</v>
      </c>
      <c r="S1031" s="189">
        <v>0</v>
      </c>
      <c r="T1031" s="190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191" t="s">
        <v>286</v>
      </c>
      <c r="AT1031" s="191" t="s">
        <v>168</v>
      </c>
      <c r="AU1031" s="191" t="s">
        <v>82</v>
      </c>
      <c r="AY1031" s="19" t="s">
        <v>166</v>
      </c>
      <c r="BE1031" s="192">
        <f>IF(N1031="základní",J1031,0)</f>
        <v>0</v>
      </c>
      <c r="BF1031" s="192">
        <f>IF(N1031="snížená",J1031,0)</f>
        <v>0</v>
      </c>
      <c r="BG1031" s="192">
        <f>IF(N1031="zákl. přenesená",J1031,0)</f>
        <v>0</v>
      </c>
      <c r="BH1031" s="192">
        <f>IF(N1031="sníž. přenesená",J1031,0)</f>
        <v>0</v>
      </c>
      <c r="BI1031" s="192">
        <f>IF(N1031="nulová",J1031,0)</f>
        <v>0</v>
      </c>
      <c r="BJ1031" s="19" t="s">
        <v>80</v>
      </c>
      <c r="BK1031" s="192">
        <f>ROUND(I1031*H1031,2)</f>
        <v>0</v>
      </c>
      <c r="BL1031" s="19" t="s">
        <v>286</v>
      </c>
      <c r="BM1031" s="191" t="s">
        <v>1542</v>
      </c>
    </row>
    <row r="1032" s="13" customFormat="1">
      <c r="A1032" s="13"/>
      <c r="B1032" s="193"/>
      <c r="C1032" s="13"/>
      <c r="D1032" s="194" t="s">
        <v>175</v>
      </c>
      <c r="E1032" s="195" t="s">
        <v>1</v>
      </c>
      <c r="F1032" s="196" t="s">
        <v>1543</v>
      </c>
      <c r="G1032" s="13"/>
      <c r="H1032" s="195" t="s">
        <v>1</v>
      </c>
      <c r="I1032" s="197"/>
      <c r="J1032" s="13"/>
      <c r="K1032" s="13"/>
      <c r="L1032" s="193"/>
      <c r="M1032" s="198"/>
      <c r="N1032" s="199"/>
      <c r="O1032" s="199"/>
      <c r="P1032" s="199"/>
      <c r="Q1032" s="199"/>
      <c r="R1032" s="199"/>
      <c r="S1032" s="199"/>
      <c r="T1032" s="200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195" t="s">
        <v>175</v>
      </c>
      <c r="AU1032" s="195" t="s">
        <v>82</v>
      </c>
      <c r="AV1032" s="13" t="s">
        <v>80</v>
      </c>
      <c r="AW1032" s="13" t="s">
        <v>30</v>
      </c>
      <c r="AX1032" s="13" t="s">
        <v>74</v>
      </c>
      <c r="AY1032" s="195" t="s">
        <v>166</v>
      </c>
    </row>
    <row r="1033" s="14" customFormat="1">
      <c r="A1033" s="14"/>
      <c r="B1033" s="201"/>
      <c r="C1033" s="14"/>
      <c r="D1033" s="194" t="s">
        <v>175</v>
      </c>
      <c r="E1033" s="202" t="s">
        <v>1</v>
      </c>
      <c r="F1033" s="203" t="s">
        <v>1538</v>
      </c>
      <c r="G1033" s="14"/>
      <c r="H1033" s="204">
        <v>5.5</v>
      </c>
      <c r="I1033" s="205"/>
      <c r="J1033" s="14"/>
      <c r="K1033" s="14"/>
      <c r="L1033" s="201"/>
      <c r="M1033" s="206"/>
      <c r="N1033" s="207"/>
      <c r="O1033" s="207"/>
      <c r="P1033" s="207"/>
      <c r="Q1033" s="207"/>
      <c r="R1033" s="207"/>
      <c r="S1033" s="207"/>
      <c r="T1033" s="208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02" t="s">
        <v>175</v>
      </c>
      <c r="AU1033" s="202" t="s">
        <v>82</v>
      </c>
      <c r="AV1033" s="14" t="s">
        <v>82</v>
      </c>
      <c r="AW1033" s="14" t="s">
        <v>30</v>
      </c>
      <c r="AX1033" s="14" t="s">
        <v>80</v>
      </c>
      <c r="AY1033" s="202" t="s">
        <v>166</v>
      </c>
    </row>
    <row r="1034" s="2" customFormat="1" ht="24.15" customHeight="1">
      <c r="A1034" s="38"/>
      <c r="B1034" s="179"/>
      <c r="C1034" s="180" t="s">
        <v>1544</v>
      </c>
      <c r="D1034" s="180" t="s">
        <v>168</v>
      </c>
      <c r="E1034" s="181" t="s">
        <v>1545</v>
      </c>
      <c r="F1034" s="182" t="s">
        <v>1546</v>
      </c>
      <c r="G1034" s="183" t="s">
        <v>391</v>
      </c>
      <c r="H1034" s="184">
        <v>9</v>
      </c>
      <c r="I1034" s="185"/>
      <c r="J1034" s="186">
        <f>ROUND(I1034*H1034,2)</f>
        <v>0</v>
      </c>
      <c r="K1034" s="182" t="s">
        <v>172</v>
      </c>
      <c r="L1034" s="39"/>
      <c r="M1034" s="187" t="s">
        <v>1</v>
      </c>
      <c r="N1034" s="188" t="s">
        <v>39</v>
      </c>
      <c r="O1034" s="77"/>
      <c r="P1034" s="189">
        <f>O1034*H1034</f>
        <v>0</v>
      </c>
      <c r="Q1034" s="189">
        <v>0.00233</v>
      </c>
      <c r="R1034" s="189">
        <f>Q1034*H1034</f>
        <v>0.020969999999999999</v>
      </c>
      <c r="S1034" s="189">
        <v>0</v>
      </c>
      <c r="T1034" s="190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191" t="s">
        <v>286</v>
      </c>
      <c r="AT1034" s="191" t="s">
        <v>168</v>
      </c>
      <c r="AU1034" s="191" t="s">
        <v>82</v>
      </c>
      <c r="AY1034" s="19" t="s">
        <v>166</v>
      </c>
      <c r="BE1034" s="192">
        <f>IF(N1034="základní",J1034,0)</f>
        <v>0</v>
      </c>
      <c r="BF1034" s="192">
        <f>IF(N1034="snížená",J1034,0)</f>
        <v>0</v>
      </c>
      <c r="BG1034" s="192">
        <f>IF(N1034="zákl. přenesená",J1034,0)</f>
        <v>0</v>
      </c>
      <c r="BH1034" s="192">
        <f>IF(N1034="sníž. přenesená",J1034,0)</f>
        <v>0</v>
      </c>
      <c r="BI1034" s="192">
        <f>IF(N1034="nulová",J1034,0)</f>
        <v>0</v>
      </c>
      <c r="BJ1034" s="19" t="s">
        <v>80</v>
      </c>
      <c r="BK1034" s="192">
        <f>ROUND(I1034*H1034,2)</f>
        <v>0</v>
      </c>
      <c r="BL1034" s="19" t="s">
        <v>286</v>
      </c>
      <c r="BM1034" s="191" t="s">
        <v>1547</v>
      </c>
    </row>
    <row r="1035" s="13" customFormat="1">
      <c r="A1035" s="13"/>
      <c r="B1035" s="193"/>
      <c r="C1035" s="13"/>
      <c r="D1035" s="194" t="s">
        <v>175</v>
      </c>
      <c r="E1035" s="195" t="s">
        <v>1</v>
      </c>
      <c r="F1035" s="196" t="s">
        <v>1548</v>
      </c>
      <c r="G1035" s="13"/>
      <c r="H1035" s="195" t="s">
        <v>1</v>
      </c>
      <c r="I1035" s="197"/>
      <c r="J1035" s="13"/>
      <c r="K1035" s="13"/>
      <c r="L1035" s="193"/>
      <c r="M1035" s="198"/>
      <c r="N1035" s="199"/>
      <c r="O1035" s="199"/>
      <c r="P1035" s="199"/>
      <c r="Q1035" s="199"/>
      <c r="R1035" s="199"/>
      <c r="S1035" s="199"/>
      <c r="T1035" s="200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195" t="s">
        <v>175</v>
      </c>
      <c r="AU1035" s="195" t="s">
        <v>82</v>
      </c>
      <c r="AV1035" s="13" t="s">
        <v>80</v>
      </c>
      <c r="AW1035" s="13" t="s">
        <v>30</v>
      </c>
      <c r="AX1035" s="13" t="s">
        <v>74</v>
      </c>
      <c r="AY1035" s="195" t="s">
        <v>166</v>
      </c>
    </row>
    <row r="1036" s="14" customFormat="1">
      <c r="A1036" s="14"/>
      <c r="B1036" s="201"/>
      <c r="C1036" s="14"/>
      <c r="D1036" s="194" t="s">
        <v>175</v>
      </c>
      <c r="E1036" s="202" t="s">
        <v>1</v>
      </c>
      <c r="F1036" s="203" t="s">
        <v>226</v>
      </c>
      <c r="G1036" s="14"/>
      <c r="H1036" s="204">
        <v>9</v>
      </c>
      <c r="I1036" s="205"/>
      <c r="J1036" s="14"/>
      <c r="K1036" s="14"/>
      <c r="L1036" s="201"/>
      <c r="M1036" s="206"/>
      <c r="N1036" s="207"/>
      <c r="O1036" s="207"/>
      <c r="P1036" s="207"/>
      <c r="Q1036" s="207"/>
      <c r="R1036" s="207"/>
      <c r="S1036" s="207"/>
      <c r="T1036" s="208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02" t="s">
        <v>175</v>
      </c>
      <c r="AU1036" s="202" t="s">
        <v>82</v>
      </c>
      <c r="AV1036" s="14" t="s">
        <v>82</v>
      </c>
      <c r="AW1036" s="14" t="s">
        <v>30</v>
      </c>
      <c r="AX1036" s="14" t="s">
        <v>80</v>
      </c>
      <c r="AY1036" s="202" t="s">
        <v>166</v>
      </c>
    </row>
    <row r="1037" s="2" customFormat="1" ht="24.15" customHeight="1">
      <c r="A1037" s="38"/>
      <c r="B1037" s="179"/>
      <c r="C1037" s="180" t="s">
        <v>1549</v>
      </c>
      <c r="D1037" s="180" t="s">
        <v>168</v>
      </c>
      <c r="E1037" s="181" t="s">
        <v>1550</v>
      </c>
      <c r="F1037" s="182" t="s">
        <v>1551</v>
      </c>
      <c r="G1037" s="183" t="s">
        <v>282</v>
      </c>
      <c r="H1037" s="184">
        <v>1</v>
      </c>
      <c r="I1037" s="185"/>
      <c r="J1037" s="186">
        <f>ROUND(I1037*H1037,2)</f>
        <v>0</v>
      </c>
      <c r="K1037" s="182" t="s">
        <v>172</v>
      </c>
      <c r="L1037" s="39"/>
      <c r="M1037" s="187" t="s">
        <v>1</v>
      </c>
      <c r="N1037" s="188" t="s">
        <v>39</v>
      </c>
      <c r="O1037" s="77"/>
      <c r="P1037" s="189">
        <f>O1037*H1037</f>
        <v>0</v>
      </c>
      <c r="Q1037" s="189">
        <v>0.00031</v>
      </c>
      <c r="R1037" s="189">
        <f>Q1037*H1037</f>
        <v>0.00031</v>
      </c>
      <c r="S1037" s="189">
        <v>0</v>
      </c>
      <c r="T1037" s="190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191" t="s">
        <v>286</v>
      </c>
      <c r="AT1037" s="191" t="s">
        <v>168</v>
      </c>
      <c r="AU1037" s="191" t="s">
        <v>82</v>
      </c>
      <c r="AY1037" s="19" t="s">
        <v>166</v>
      </c>
      <c r="BE1037" s="192">
        <f>IF(N1037="základní",J1037,0)</f>
        <v>0</v>
      </c>
      <c r="BF1037" s="192">
        <f>IF(N1037="snížená",J1037,0)</f>
        <v>0</v>
      </c>
      <c r="BG1037" s="192">
        <f>IF(N1037="zákl. přenesená",J1037,0)</f>
        <v>0</v>
      </c>
      <c r="BH1037" s="192">
        <f>IF(N1037="sníž. přenesená",J1037,0)</f>
        <v>0</v>
      </c>
      <c r="BI1037" s="192">
        <f>IF(N1037="nulová",J1037,0)</f>
        <v>0</v>
      </c>
      <c r="BJ1037" s="19" t="s">
        <v>80</v>
      </c>
      <c r="BK1037" s="192">
        <f>ROUND(I1037*H1037,2)</f>
        <v>0</v>
      </c>
      <c r="BL1037" s="19" t="s">
        <v>286</v>
      </c>
      <c r="BM1037" s="191" t="s">
        <v>1552</v>
      </c>
    </row>
    <row r="1038" s="2" customFormat="1" ht="24.15" customHeight="1">
      <c r="A1038" s="38"/>
      <c r="B1038" s="179"/>
      <c r="C1038" s="180" t="s">
        <v>1553</v>
      </c>
      <c r="D1038" s="180" t="s">
        <v>168</v>
      </c>
      <c r="E1038" s="181" t="s">
        <v>1554</v>
      </c>
      <c r="F1038" s="182" t="s">
        <v>1555</v>
      </c>
      <c r="G1038" s="183" t="s">
        <v>391</v>
      </c>
      <c r="H1038" s="184">
        <v>0.14999999999999999</v>
      </c>
      <c r="I1038" s="185"/>
      <c r="J1038" s="186">
        <f>ROUND(I1038*H1038,2)</f>
        <v>0</v>
      </c>
      <c r="K1038" s="182" t="s">
        <v>172</v>
      </c>
      <c r="L1038" s="39"/>
      <c r="M1038" s="187" t="s">
        <v>1</v>
      </c>
      <c r="N1038" s="188" t="s">
        <v>39</v>
      </c>
      <c r="O1038" s="77"/>
      <c r="P1038" s="189">
        <f>O1038*H1038</f>
        <v>0</v>
      </c>
      <c r="Q1038" s="189">
        <v>0.00097000000000000005</v>
      </c>
      <c r="R1038" s="189">
        <f>Q1038*H1038</f>
        <v>0.00014550000000000001</v>
      </c>
      <c r="S1038" s="189">
        <v>0</v>
      </c>
      <c r="T1038" s="190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191" t="s">
        <v>286</v>
      </c>
      <c r="AT1038" s="191" t="s">
        <v>168</v>
      </c>
      <c r="AU1038" s="191" t="s">
        <v>82</v>
      </c>
      <c r="AY1038" s="19" t="s">
        <v>166</v>
      </c>
      <c r="BE1038" s="192">
        <f>IF(N1038="základní",J1038,0)</f>
        <v>0</v>
      </c>
      <c r="BF1038" s="192">
        <f>IF(N1038="snížená",J1038,0)</f>
        <v>0</v>
      </c>
      <c r="BG1038" s="192">
        <f>IF(N1038="zákl. přenesená",J1038,0)</f>
        <v>0</v>
      </c>
      <c r="BH1038" s="192">
        <f>IF(N1038="sníž. přenesená",J1038,0)</f>
        <v>0</v>
      </c>
      <c r="BI1038" s="192">
        <f>IF(N1038="nulová",J1038,0)</f>
        <v>0</v>
      </c>
      <c r="BJ1038" s="19" t="s">
        <v>80</v>
      </c>
      <c r="BK1038" s="192">
        <f>ROUND(I1038*H1038,2)</f>
        <v>0</v>
      </c>
      <c r="BL1038" s="19" t="s">
        <v>286</v>
      </c>
      <c r="BM1038" s="191" t="s">
        <v>1556</v>
      </c>
    </row>
    <row r="1039" s="13" customFormat="1">
      <c r="A1039" s="13"/>
      <c r="B1039" s="193"/>
      <c r="C1039" s="13"/>
      <c r="D1039" s="194" t="s">
        <v>175</v>
      </c>
      <c r="E1039" s="195" t="s">
        <v>1</v>
      </c>
      <c r="F1039" s="196" t="s">
        <v>1557</v>
      </c>
      <c r="G1039" s="13"/>
      <c r="H1039" s="195" t="s">
        <v>1</v>
      </c>
      <c r="I1039" s="197"/>
      <c r="J1039" s="13"/>
      <c r="K1039" s="13"/>
      <c r="L1039" s="193"/>
      <c r="M1039" s="198"/>
      <c r="N1039" s="199"/>
      <c r="O1039" s="199"/>
      <c r="P1039" s="199"/>
      <c r="Q1039" s="199"/>
      <c r="R1039" s="199"/>
      <c r="S1039" s="199"/>
      <c r="T1039" s="20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195" t="s">
        <v>175</v>
      </c>
      <c r="AU1039" s="195" t="s">
        <v>82</v>
      </c>
      <c r="AV1039" s="13" t="s">
        <v>80</v>
      </c>
      <c r="AW1039" s="13" t="s">
        <v>30</v>
      </c>
      <c r="AX1039" s="13" t="s">
        <v>74</v>
      </c>
      <c r="AY1039" s="195" t="s">
        <v>166</v>
      </c>
    </row>
    <row r="1040" s="14" customFormat="1">
      <c r="A1040" s="14"/>
      <c r="B1040" s="201"/>
      <c r="C1040" s="14"/>
      <c r="D1040" s="194" t="s">
        <v>175</v>
      </c>
      <c r="E1040" s="202" t="s">
        <v>1</v>
      </c>
      <c r="F1040" s="203" t="s">
        <v>1558</v>
      </c>
      <c r="G1040" s="14"/>
      <c r="H1040" s="204">
        <v>0.14999999999999999</v>
      </c>
      <c r="I1040" s="205"/>
      <c r="J1040" s="14"/>
      <c r="K1040" s="14"/>
      <c r="L1040" s="201"/>
      <c r="M1040" s="206"/>
      <c r="N1040" s="207"/>
      <c r="O1040" s="207"/>
      <c r="P1040" s="207"/>
      <c r="Q1040" s="207"/>
      <c r="R1040" s="207"/>
      <c r="S1040" s="207"/>
      <c r="T1040" s="208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02" t="s">
        <v>175</v>
      </c>
      <c r="AU1040" s="202" t="s">
        <v>82</v>
      </c>
      <c r="AV1040" s="14" t="s">
        <v>82</v>
      </c>
      <c r="AW1040" s="14" t="s">
        <v>30</v>
      </c>
      <c r="AX1040" s="14" t="s">
        <v>80</v>
      </c>
      <c r="AY1040" s="202" t="s">
        <v>166</v>
      </c>
    </row>
    <row r="1041" s="2" customFormat="1" ht="24.15" customHeight="1">
      <c r="A1041" s="38"/>
      <c r="B1041" s="179"/>
      <c r="C1041" s="180" t="s">
        <v>1559</v>
      </c>
      <c r="D1041" s="180" t="s">
        <v>168</v>
      </c>
      <c r="E1041" s="181" t="s">
        <v>1560</v>
      </c>
      <c r="F1041" s="182" t="s">
        <v>1561</v>
      </c>
      <c r="G1041" s="183" t="s">
        <v>391</v>
      </c>
      <c r="H1041" s="184">
        <v>36.200000000000003</v>
      </c>
      <c r="I1041" s="185"/>
      <c r="J1041" s="186">
        <f>ROUND(I1041*H1041,2)</f>
        <v>0</v>
      </c>
      <c r="K1041" s="182" t="s">
        <v>172</v>
      </c>
      <c r="L1041" s="39"/>
      <c r="M1041" s="187" t="s">
        <v>1</v>
      </c>
      <c r="N1041" s="188" t="s">
        <v>39</v>
      </c>
      <c r="O1041" s="77"/>
      <c r="P1041" s="189">
        <f>O1041*H1041</f>
        <v>0</v>
      </c>
      <c r="Q1041" s="189">
        <v>2.0000000000000002E-05</v>
      </c>
      <c r="R1041" s="189">
        <f>Q1041*H1041</f>
        <v>0.00072400000000000014</v>
      </c>
      <c r="S1041" s="189">
        <v>0</v>
      </c>
      <c r="T1041" s="190">
        <f>S1041*H1041</f>
        <v>0</v>
      </c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R1041" s="191" t="s">
        <v>286</v>
      </c>
      <c r="AT1041" s="191" t="s">
        <v>168</v>
      </c>
      <c r="AU1041" s="191" t="s">
        <v>82</v>
      </c>
      <c r="AY1041" s="19" t="s">
        <v>166</v>
      </c>
      <c r="BE1041" s="192">
        <f>IF(N1041="základní",J1041,0)</f>
        <v>0</v>
      </c>
      <c r="BF1041" s="192">
        <f>IF(N1041="snížená",J1041,0)</f>
        <v>0</v>
      </c>
      <c r="BG1041" s="192">
        <f>IF(N1041="zákl. přenesená",J1041,0)</f>
        <v>0</v>
      </c>
      <c r="BH1041" s="192">
        <f>IF(N1041="sníž. přenesená",J1041,0)</f>
        <v>0</v>
      </c>
      <c r="BI1041" s="192">
        <f>IF(N1041="nulová",J1041,0)</f>
        <v>0</v>
      </c>
      <c r="BJ1041" s="19" t="s">
        <v>80</v>
      </c>
      <c r="BK1041" s="192">
        <f>ROUND(I1041*H1041,2)</f>
        <v>0</v>
      </c>
      <c r="BL1041" s="19" t="s">
        <v>286</v>
      </c>
      <c r="BM1041" s="191" t="s">
        <v>1562</v>
      </c>
    </row>
    <row r="1042" s="13" customFormat="1">
      <c r="A1042" s="13"/>
      <c r="B1042" s="193"/>
      <c r="C1042" s="13"/>
      <c r="D1042" s="194" t="s">
        <v>175</v>
      </c>
      <c r="E1042" s="195" t="s">
        <v>1</v>
      </c>
      <c r="F1042" s="196" t="s">
        <v>1563</v>
      </c>
      <c r="G1042" s="13"/>
      <c r="H1042" s="195" t="s">
        <v>1</v>
      </c>
      <c r="I1042" s="197"/>
      <c r="J1042" s="13"/>
      <c r="K1042" s="13"/>
      <c r="L1042" s="193"/>
      <c r="M1042" s="198"/>
      <c r="N1042" s="199"/>
      <c r="O1042" s="199"/>
      <c r="P1042" s="199"/>
      <c r="Q1042" s="199"/>
      <c r="R1042" s="199"/>
      <c r="S1042" s="199"/>
      <c r="T1042" s="200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195" t="s">
        <v>175</v>
      </c>
      <c r="AU1042" s="195" t="s">
        <v>82</v>
      </c>
      <c r="AV1042" s="13" t="s">
        <v>80</v>
      </c>
      <c r="AW1042" s="13" t="s">
        <v>30</v>
      </c>
      <c r="AX1042" s="13" t="s">
        <v>74</v>
      </c>
      <c r="AY1042" s="195" t="s">
        <v>166</v>
      </c>
    </row>
    <row r="1043" s="14" customFormat="1">
      <c r="A1043" s="14"/>
      <c r="B1043" s="201"/>
      <c r="C1043" s="14"/>
      <c r="D1043" s="194" t="s">
        <v>175</v>
      </c>
      <c r="E1043" s="202" t="s">
        <v>1</v>
      </c>
      <c r="F1043" s="203" t="s">
        <v>226</v>
      </c>
      <c r="G1043" s="14"/>
      <c r="H1043" s="204">
        <v>9</v>
      </c>
      <c r="I1043" s="205"/>
      <c r="J1043" s="14"/>
      <c r="K1043" s="14"/>
      <c r="L1043" s="201"/>
      <c r="M1043" s="206"/>
      <c r="N1043" s="207"/>
      <c r="O1043" s="207"/>
      <c r="P1043" s="207"/>
      <c r="Q1043" s="207"/>
      <c r="R1043" s="207"/>
      <c r="S1043" s="207"/>
      <c r="T1043" s="208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02" t="s">
        <v>175</v>
      </c>
      <c r="AU1043" s="202" t="s">
        <v>82</v>
      </c>
      <c r="AV1043" s="14" t="s">
        <v>82</v>
      </c>
      <c r="AW1043" s="14" t="s">
        <v>30</v>
      </c>
      <c r="AX1043" s="14" t="s">
        <v>74</v>
      </c>
      <c r="AY1043" s="202" t="s">
        <v>166</v>
      </c>
    </row>
    <row r="1044" s="13" customFormat="1">
      <c r="A1044" s="13"/>
      <c r="B1044" s="193"/>
      <c r="C1044" s="13"/>
      <c r="D1044" s="194" t="s">
        <v>175</v>
      </c>
      <c r="E1044" s="195" t="s">
        <v>1</v>
      </c>
      <c r="F1044" s="196" t="s">
        <v>1564</v>
      </c>
      <c r="G1044" s="13"/>
      <c r="H1044" s="195" t="s">
        <v>1</v>
      </c>
      <c r="I1044" s="197"/>
      <c r="J1044" s="13"/>
      <c r="K1044" s="13"/>
      <c r="L1044" s="193"/>
      <c r="M1044" s="198"/>
      <c r="N1044" s="199"/>
      <c r="O1044" s="199"/>
      <c r="P1044" s="199"/>
      <c r="Q1044" s="199"/>
      <c r="R1044" s="199"/>
      <c r="S1044" s="199"/>
      <c r="T1044" s="200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195" t="s">
        <v>175</v>
      </c>
      <c r="AU1044" s="195" t="s">
        <v>82</v>
      </c>
      <c r="AV1044" s="13" t="s">
        <v>80</v>
      </c>
      <c r="AW1044" s="13" t="s">
        <v>30</v>
      </c>
      <c r="AX1044" s="13" t="s">
        <v>74</v>
      </c>
      <c r="AY1044" s="195" t="s">
        <v>166</v>
      </c>
    </row>
    <row r="1045" s="14" customFormat="1">
      <c r="A1045" s="14"/>
      <c r="B1045" s="201"/>
      <c r="C1045" s="14"/>
      <c r="D1045" s="194" t="s">
        <v>175</v>
      </c>
      <c r="E1045" s="202" t="s">
        <v>1</v>
      </c>
      <c r="F1045" s="203" t="s">
        <v>1565</v>
      </c>
      <c r="G1045" s="14"/>
      <c r="H1045" s="204">
        <v>27.199999999999999</v>
      </c>
      <c r="I1045" s="205"/>
      <c r="J1045" s="14"/>
      <c r="K1045" s="14"/>
      <c r="L1045" s="201"/>
      <c r="M1045" s="206"/>
      <c r="N1045" s="207"/>
      <c r="O1045" s="207"/>
      <c r="P1045" s="207"/>
      <c r="Q1045" s="207"/>
      <c r="R1045" s="207"/>
      <c r="S1045" s="207"/>
      <c r="T1045" s="208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02" t="s">
        <v>175</v>
      </c>
      <c r="AU1045" s="202" t="s">
        <v>82</v>
      </c>
      <c r="AV1045" s="14" t="s">
        <v>82</v>
      </c>
      <c r="AW1045" s="14" t="s">
        <v>30</v>
      </c>
      <c r="AX1045" s="14" t="s">
        <v>74</v>
      </c>
      <c r="AY1045" s="202" t="s">
        <v>166</v>
      </c>
    </row>
    <row r="1046" s="15" customFormat="1">
      <c r="A1046" s="15"/>
      <c r="B1046" s="209"/>
      <c r="C1046" s="15"/>
      <c r="D1046" s="194" t="s">
        <v>175</v>
      </c>
      <c r="E1046" s="210" t="s">
        <v>1</v>
      </c>
      <c r="F1046" s="211" t="s">
        <v>180</v>
      </c>
      <c r="G1046" s="15"/>
      <c r="H1046" s="212">
        <v>36.200000000000003</v>
      </c>
      <c r="I1046" s="213"/>
      <c r="J1046" s="15"/>
      <c r="K1046" s="15"/>
      <c r="L1046" s="209"/>
      <c r="M1046" s="214"/>
      <c r="N1046" s="215"/>
      <c r="O1046" s="215"/>
      <c r="P1046" s="215"/>
      <c r="Q1046" s="215"/>
      <c r="R1046" s="215"/>
      <c r="S1046" s="215"/>
      <c r="T1046" s="216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10" t="s">
        <v>175</v>
      </c>
      <c r="AU1046" s="210" t="s">
        <v>82</v>
      </c>
      <c r="AV1046" s="15" t="s">
        <v>173</v>
      </c>
      <c r="AW1046" s="15" t="s">
        <v>30</v>
      </c>
      <c r="AX1046" s="15" t="s">
        <v>80</v>
      </c>
      <c r="AY1046" s="210" t="s">
        <v>166</v>
      </c>
    </row>
    <row r="1047" s="2" customFormat="1" ht="16.5" customHeight="1">
      <c r="A1047" s="38"/>
      <c r="B1047" s="179"/>
      <c r="C1047" s="217" t="s">
        <v>1566</v>
      </c>
      <c r="D1047" s="217" t="s">
        <v>259</v>
      </c>
      <c r="E1047" s="218" t="s">
        <v>1567</v>
      </c>
      <c r="F1047" s="219" t="s">
        <v>1568</v>
      </c>
      <c r="G1047" s="220" t="s">
        <v>391</v>
      </c>
      <c r="H1047" s="221">
        <v>40.616</v>
      </c>
      <c r="I1047" s="222"/>
      <c r="J1047" s="223">
        <f>ROUND(I1047*H1047,2)</f>
        <v>0</v>
      </c>
      <c r="K1047" s="219" t="s">
        <v>172</v>
      </c>
      <c r="L1047" s="224"/>
      <c r="M1047" s="225" t="s">
        <v>1</v>
      </c>
      <c r="N1047" s="226" t="s">
        <v>39</v>
      </c>
      <c r="O1047" s="77"/>
      <c r="P1047" s="189">
        <f>O1047*H1047</f>
        <v>0</v>
      </c>
      <c r="Q1047" s="189">
        <v>0.00050000000000000001</v>
      </c>
      <c r="R1047" s="189">
        <f>Q1047*H1047</f>
        <v>0.020308</v>
      </c>
      <c r="S1047" s="189">
        <v>0</v>
      </c>
      <c r="T1047" s="190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191" t="s">
        <v>367</v>
      </c>
      <c r="AT1047" s="191" t="s">
        <v>259</v>
      </c>
      <c r="AU1047" s="191" t="s">
        <v>82</v>
      </c>
      <c r="AY1047" s="19" t="s">
        <v>166</v>
      </c>
      <c r="BE1047" s="192">
        <f>IF(N1047="základní",J1047,0)</f>
        <v>0</v>
      </c>
      <c r="BF1047" s="192">
        <f>IF(N1047="snížená",J1047,0)</f>
        <v>0</v>
      </c>
      <c r="BG1047" s="192">
        <f>IF(N1047="zákl. přenesená",J1047,0)</f>
        <v>0</v>
      </c>
      <c r="BH1047" s="192">
        <f>IF(N1047="sníž. přenesená",J1047,0)</f>
        <v>0</v>
      </c>
      <c r="BI1047" s="192">
        <f>IF(N1047="nulová",J1047,0)</f>
        <v>0</v>
      </c>
      <c r="BJ1047" s="19" t="s">
        <v>80</v>
      </c>
      <c r="BK1047" s="192">
        <f>ROUND(I1047*H1047,2)</f>
        <v>0</v>
      </c>
      <c r="BL1047" s="19" t="s">
        <v>286</v>
      </c>
      <c r="BM1047" s="191" t="s">
        <v>1569</v>
      </c>
    </row>
    <row r="1048" s="13" customFormat="1">
      <c r="A1048" s="13"/>
      <c r="B1048" s="193"/>
      <c r="C1048" s="13"/>
      <c r="D1048" s="194" t="s">
        <v>175</v>
      </c>
      <c r="E1048" s="195" t="s">
        <v>1</v>
      </c>
      <c r="F1048" s="196" t="s">
        <v>1563</v>
      </c>
      <c r="G1048" s="13"/>
      <c r="H1048" s="195" t="s">
        <v>1</v>
      </c>
      <c r="I1048" s="197"/>
      <c r="J1048" s="13"/>
      <c r="K1048" s="13"/>
      <c r="L1048" s="193"/>
      <c r="M1048" s="198"/>
      <c r="N1048" s="199"/>
      <c r="O1048" s="199"/>
      <c r="P1048" s="199"/>
      <c r="Q1048" s="199"/>
      <c r="R1048" s="199"/>
      <c r="S1048" s="199"/>
      <c r="T1048" s="200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195" t="s">
        <v>175</v>
      </c>
      <c r="AU1048" s="195" t="s">
        <v>82</v>
      </c>
      <c r="AV1048" s="13" t="s">
        <v>80</v>
      </c>
      <c r="AW1048" s="13" t="s">
        <v>30</v>
      </c>
      <c r="AX1048" s="13" t="s">
        <v>74</v>
      </c>
      <c r="AY1048" s="195" t="s">
        <v>166</v>
      </c>
    </row>
    <row r="1049" s="14" customFormat="1">
      <c r="A1049" s="14"/>
      <c r="B1049" s="201"/>
      <c r="C1049" s="14"/>
      <c r="D1049" s="194" t="s">
        <v>175</v>
      </c>
      <c r="E1049" s="202" t="s">
        <v>1</v>
      </c>
      <c r="F1049" s="203" t="s">
        <v>1570</v>
      </c>
      <c r="G1049" s="14"/>
      <c r="H1049" s="204">
        <v>9.9000000000000004</v>
      </c>
      <c r="I1049" s="205"/>
      <c r="J1049" s="14"/>
      <c r="K1049" s="14"/>
      <c r="L1049" s="201"/>
      <c r="M1049" s="206"/>
      <c r="N1049" s="207"/>
      <c r="O1049" s="207"/>
      <c r="P1049" s="207"/>
      <c r="Q1049" s="207"/>
      <c r="R1049" s="207"/>
      <c r="S1049" s="207"/>
      <c r="T1049" s="208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02" t="s">
        <v>175</v>
      </c>
      <c r="AU1049" s="202" t="s">
        <v>82</v>
      </c>
      <c r="AV1049" s="14" t="s">
        <v>82</v>
      </c>
      <c r="AW1049" s="14" t="s">
        <v>30</v>
      </c>
      <c r="AX1049" s="14" t="s">
        <v>74</v>
      </c>
      <c r="AY1049" s="202" t="s">
        <v>166</v>
      </c>
    </row>
    <row r="1050" s="13" customFormat="1">
      <c r="A1050" s="13"/>
      <c r="B1050" s="193"/>
      <c r="C1050" s="13"/>
      <c r="D1050" s="194" t="s">
        <v>175</v>
      </c>
      <c r="E1050" s="195" t="s">
        <v>1</v>
      </c>
      <c r="F1050" s="196" t="s">
        <v>1564</v>
      </c>
      <c r="G1050" s="13"/>
      <c r="H1050" s="195" t="s">
        <v>1</v>
      </c>
      <c r="I1050" s="197"/>
      <c r="J1050" s="13"/>
      <c r="K1050" s="13"/>
      <c r="L1050" s="193"/>
      <c r="M1050" s="198"/>
      <c r="N1050" s="199"/>
      <c r="O1050" s="199"/>
      <c r="P1050" s="199"/>
      <c r="Q1050" s="199"/>
      <c r="R1050" s="199"/>
      <c r="S1050" s="199"/>
      <c r="T1050" s="200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195" t="s">
        <v>175</v>
      </c>
      <c r="AU1050" s="195" t="s">
        <v>82</v>
      </c>
      <c r="AV1050" s="13" t="s">
        <v>80</v>
      </c>
      <c r="AW1050" s="13" t="s">
        <v>30</v>
      </c>
      <c r="AX1050" s="13" t="s">
        <v>74</v>
      </c>
      <c r="AY1050" s="195" t="s">
        <v>166</v>
      </c>
    </row>
    <row r="1051" s="14" customFormat="1">
      <c r="A1051" s="14"/>
      <c r="B1051" s="201"/>
      <c r="C1051" s="14"/>
      <c r="D1051" s="194" t="s">
        <v>175</v>
      </c>
      <c r="E1051" s="202" t="s">
        <v>1</v>
      </c>
      <c r="F1051" s="203" t="s">
        <v>1571</v>
      </c>
      <c r="G1051" s="14"/>
      <c r="H1051" s="204">
        <v>29.920000000000002</v>
      </c>
      <c r="I1051" s="205"/>
      <c r="J1051" s="14"/>
      <c r="K1051" s="14"/>
      <c r="L1051" s="201"/>
      <c r="M1051" s="206"/>
      <c r="N1051" s="207"/>
      <c r="O1051" s="207"/>
      <c r="P1051" s="207"/>
      <c r="Q1051" s="207"/>
      <c r="R1051" s="207"/>
      <c r="S1051" s="207"/>
      <c r="T1051" s="208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02" t="s">
        <v>175</v>
      </c>
      <c r="AU1051" s="202" t="s">
        <v>82</v>
      </c>
      <c r="AV1051" s="14" t="s">
        <v>82</v>
      </c>
      <c r="AW1051" s="14" t="s">
        <v>30</v>
      </c>
      <c r="AX1051" s="14" t="s">
        <v>74</v>
      </c>
      <c r="AY1051" s="202" t="s">
        <v>166</v>
      </c>
    </row>
    <row r="1052" s="15" customFormat="1">
      <c r="A1052" s="15"/>
      <c r="B1052" s="209"/>
      <c r="C1052" s="15"/>
      <c r="D1052" s="194" t="s">
        <v>175</v>
      </c>
      <c r="E1052" s="210" t="s">
        <v>1</v>
      </c>
      <c r="F1052" s="211" t="s">
        <v>180</v>
      </c>
      <c r="G1052" s="15"/>
      <c r="H1052" s="212">
        <v>39.82</v>
      </c>
      <c r="I1052" s="213"/>
      <c r="J1052" s="15"/>
      <c r="K1052" s="15"/>
      <c r="L1052" s="209"/>
      <c r="M1052" s="214"/>
      <c r="N1052" s="215"/>
      <c r="O1052" s="215"/>
      <c r="P1052" s="215"/>
      <c r="Q1052" s="215"/>
      <c r="R1052" s="215"/>
      <c r="S1052" s="215"/>
      <c r="T1052" s="216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10" t="s">
        <v>175</v>
      </c>
      <c r="AU1052" s="210" t="s">
        <v>82</v>
      </c>
      <c r="AV1052" s="15" t="s">
        <v>173</v>
      </c>
      <c r="AW1052" s="15" t="s">
        <v>30</v>
      </c>
      <c r="AX1052" s="15" t="s">
        <v>80</v>
      </c>
      <c r="AY1052" s="210" t="s">
        <v>166</v>
      </c>
    </row>
    <row r="1053" s="14" customFormat="1">
      <c r="A1053" s="14"/>
      <c r="B1053" s="201"/>
      <c r="C1053" s="14"/>
      <c r="D1053" s="194" t="s">
        <v>175</v>
      </c>
      <c r="E1053" s="14"/>
      <c r="F1053" s="203" t="s">
        <v>1572</v>
      </c>
      <c r="G1053" s="14"/>
      <c r="H1053" s="204">
        <v>40.616</v>
      </c>
      <c r="I1053" s="205"/>
      <c r="J1053" s="14"/>
      <c r="K1053" s="14"/>
      <c r="L1053" s="201"/>
      <c r="M1053" s="206"/>
      <c r="N1053" s="207"/>
      <c r="O1053" s="207"/>
      <c r="P1053" s="207"/>
      <c r="Q1053" s="207"/>
      <c r="R1053" s="207"/>
      <c r="S1053" s="207"/>
      <c r="T1053" s="208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02" t="s">
        <v>175</v>
      </c>
      <c r="AU1053" s="202" t="s">
        <v>82</v>
      </c>
      <c r="AV1053" s="14" t="s">
        <v>82</v>
      </c>
      <c r="AW1053" s="14" t="s">
        <v>3</v>
      </c>
      <c r="AX1053" s="14" t="s">
        <v>80</v>
      </c>
      <c r="AY1053" s="202" t="s">
        <v>166</v>
      </c>
    </row>
    <row r="1054" s="2" customFormat="1" ht="16.5" customHeight="1">
      <c r="A1054" s="38"/>
      <c r="B1054" s="179"/>
      <c r="C1054" s="180" t="s">
        <v>1573</v>
      </c>
      <c r="D1054" s="180" t="s">
        <v>168</v>
      </c>
      <c r="E1054" s="181" t="s">
        <v>1574</v>
      </c>
      <c r="F1054" s="182" t="s">
        <v>1575</v>
      </c>
      <c r="G1054" s="183" t="s">
        <v>171</v>
      </c>
      <c r="H1054" s="184">
        <v>18</v>
      </c>
      <c r="I1054" s="185"/>
      <c r="J1054" s="186">
        <f>ROUND(I1054*H1054,2)</f>
        <v>0</v>
      </c>
      <c r="K1054" s="182" t="s">
        <v>172</v>
      </c>
      <c r="L1054" s="39"/>
      <c r="M1054" s="187" t="s">
        <v>1</v>
      </c>
      <c r="N1054" s="188" t="s">
        <v>39</v>
      </c>
      <c r="O1054" s="77"/>
      <c r="P1054" s="189">
        <f>O1054*H1054</f>
        <v>0</v>
      </c>
      <c r="Q1054" s="189">
        <v>1.0000000000000001E-05</v>
      </c>
      <c r="R1054" s="189">
        <f>Q1054*H1054</f>
        <v>0.00018000000000000001</v>
      </c>
      <c r="S1054" s="189">
        <v>0</v>
      </c>
      <c r="T1054" s="190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191" t="s">
        <v>286</v>
      </c>
      <c r="AT1054" s="191" t="s">
        <v>168</v>
      </c>
      <c r="AU1054" s="191" t="s">
        <v>82</v>
      </c>
      <c r="AY1054" s="19" t="s">
        <v>166</v>
      </c>
      <c r="BE1054" s="192">
        <f>IF(N1054="základní",J1054,0)</f>
        <v>0</v>
      </c>
      <c r="BF1054" s="192">
        <f>IF(N1054="snížená",J1054,0)</f>
        <v>0</v>
      </c>
      <c r="BG1054" s="192">
        <f>IF(N1054="zákl. přenesená",J1054,0)</f>
        <v>0</v>
      </c>
      <c r="BH1054" s="192">
        <f>IF(N1054="sníž. přenesená",J1054,0)</f>
        <v>0</v>
      </c>
      <c r="BI1054" s="192">
        <f>IF(N1054="nulová",J1054,0)</f>
        <v>0</v>
      </c>
      <c r="BJ1054" s="19" t="s">
        <v>80</v>
      </c>
      <c r="BK1054" s="192">
        <f>ROUND(I1054*H1054,2)</f>
        <v>0</v>
      </c>
      <c r="BL1054" s="19" t="s">
        <v>286</v>
      </c>
      <c r="BM1054" s="191" t="s">
        <v>1576</v>
      </c>
    </row>
    <row r="1055" s="13" customFormat="1">
      <c r="A1055" s="13"/>
      <c r="B1055" s="193"/>
      <c r="C1055" s="13"/>
      <c r="D1055" s="194" t="s">
        <v>175</v>
      </c>
      <c r="E1055" s="195" t="s">
        <v>1</v>
      </c>
      <c r="F1055" s="196" t="s">
        <v>1577</v>
      </c>
      <c r="G1055" s="13"/>
      <c r="H1055" s="195" t="s">
        <v>1</v>
      </c>
      <c r="I1055" s="197"/>
      <c r="J1055" s="13"/>
      <c r="K1055" s="13"/>
      <c r="L1055" s="193"/>
      <c r="M1055" s="198"/>
      <c r="N1055" s="199"/>
      <c r="O1055" s="199"/>
      <c r="P1055" s="199"/>
      <c r="Q1055" s="199"/>
      <c r="R1055" s="199"/>
      <c r="S1055" s="199"/>
      <c r="T1055" s="200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195" t="s">
        <v>175</v>
      </c>
      <c r="AU1055" s="195" t="s">
        <v>82</v>
      </c>
      <c r="AV1055" s="13" t="s">
        <v>80</v>
      </c>
      <c r="AW1055" s="13" t="s">
        <v>30</v>
      </c>
      <c r="AX1055" s="13" t="s">
        <v>74</v>
      </c>
      <c r="AY1055" s="195" t="s">
        <v>166</v>
      </c>
    </row>
    <row r="1056" s="14" customFormat="1">
      <c r="A1056" s="14"/>
      <c r="B1056" s="201"/>
      <c r="C1056" s="14"/>
      <c r="D1056" s="194" t="s">
        <v>175</v>
      </c>
      <c r="E1056" s="202" t="s">
        <v>1</v>
      </c>
      <c r="F1056" s="203" t="s">
        <v>298</v>
      </c>
      <c r="G1056" s="14"/>
      <c r="H1056" s="204">
        <v>18</v>
      </c>
      <c r="I1056" s="205"/>
      <c r="J1056" s="14"/>
      <c r="K1056" s="14"/>
      <c r="L1056" s="201"/>
      <c r="M1056" s="206"/>
      <c r="N1056" s="207"/>
      <c r="O1056" s="207"/>
      <c r="P1056" s="207"/>
      <c r="Q1056" s="207"/>
      <c r="R1056" s="207"/>
      <c r="S1056" s="207"/>
      <c r="T1056" s="208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02" t="s">
        <v>175</v>
      </c>
      <c r="AU1056" s="202" t="s">
        <v>82</v>
      </c>
      <c r="AV1056" s="14" t="s">
        <v>82</v>
      </c>
      <c r="AW1056" s="14" t="s">
        <v>30</v>
      </c>
      <c r="AX1056" s="14" t="s">
        <v>80</v>
      </c>
      <c r="AY1056" s="202" t="s">
        <v>166</v>
      </c>
    </row>
    <row r="1057" s="2" customFormat="1" ht="37.8" customHeight="1">
      <c r="A1057" s="38"/>
      <c r="B1057" s="179"/>
      <c r="C1057" s="217" t="s">
        <v>1578</v>
      </c>
      <c r="D1057" s="217" t="s">
        <v>259</v>
      </c>
      <c r="E1057" s="218" t="s">
        <v>1579</v>
      </c>
      <c r="F1057" s="219" t="s">
        <v>1580</v>
      </c>
      <c r="G1057" s="220" t="s">
        <v>171</v>
      </c>
      <c r="H1057" s="221">
        <v>23.452999999999999</v>
      </c>
      <c r="I1057" s="222"/>
      <c r="J1057" s="223">
        <f>ROUND(I1057*H1057,2)</f>
        <v>0</v>
      </c>
      <c r="K1057" s="219" t="s">
        <v>1</v>
      </c>
      <c r="L1057" s="224"/>
      <c r="M1057" s="225" t="s">
        <v>1</v>
      </c>
      <c r="N1057" s="226" t="s">
        <v>39</v>
      </c>
      <c r="O1057" s="77"/>
      <c r="P1057" s="189">
        <f>O1057*H1057</f>
        <v>0</v>
      </c>
      <c r="Q1057" s="189">
        <v>0.0026099999999999999</v>
      </c>
      <c r="R1057" s="189">
        <f>Q1057*H1057</f>
        <v>0.061212329999999995</v>
      </c>
      <c r="S1057" s="189">
        <v>0</v>
      </c>
      <c r="T1057" s="190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191" t="s">
        <v>367</v>
      </c>
      <c r="AT1057" s="191" t="s">
        <v>259</v>
      </c>
      <c r="AU1057" s="191" t="s">
        <v>82</v>
      </c>
      <c r="AY1057" s="19" t="s">
        <v>166</v>
      </c>
      <c r="BE1057" s="192">
        <f>IF(N1057="základní",J1057,0)</f>
        <v>0</v>
      </c>
      <c r="BF1057" s="192">
        <f>IF(N1057="snížená",J1057,0)</f>
        <v>0</v>
      </c>
      <c r="BG1057" s="192">
        <f>IF(N1057="zákl. přenesená",J1057,0)</f>
        <v>0</v>
      </c>
      <c r="BH1057" s="192">
        <f>IF(N1057="sníž. přenesená",J1057,0)</f>
        <v>0</v>
      </c>
      <c r="BI1057" s="192">
        <f>IF(N1057="nulová",J1057,0)</f>
        <v>0</v>
      </c>
      <c r="BJ1057" s="19" t="s">
        <v>80</v>
      </c>
      <c r="BK1057" s="192">
        <f>ROUND(I1057*H1057,2)</f>
        <v>0</v>
      </c>
      <c r="BL1057" s="19" t="s">
        <v>286</v>
      </c>
      <c r="BM1057" s="191" t="s">
        <v>1581</v>
      </c>
    </row>
    <row r="1058" s="13" customFormat="1">
      <c r="A1058" s="13"/>
      <c r="B1058" s="193"/>
      <c r="C1058" s="13"/>
      <c r="D1058" s="194" t="s">
        <v>175</v>
      </c>
      <c r="E1058" s="195" t="s">
        <v>1</v>
      </c>
      <c r="F1058" s="196" t="s">
        <v>1577</v>
      </c>
      <c r="G1058" s="13"/>
      <c r="H1058" s="195" t="s">
        <v>1</v>
      </c>
      <c r="I1058" s="197"/>
      <c r="J1058" s="13"/>
      <c r="K1058" s="13"/>
      <c r="L1058" s="193"/>
      <c r="M1058" s="198"/>
      <c r="N1058" s="199"/>
      <c r="O1058" s="199"/>
      <c r="P1058" s="199"/>
      <c r="Q1058" s="199"/>
      <c r="R1058" s="199"/>
      <c r="S1058" s="199"/>
      <c r="T1058" s="200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195" t="s">
        <v>175</v>
      </c>
      <c r="AU1058" s="195" t="s">
        <v>82</v>
      </c>
      <c r="AV1058" s="13" t="s">
        <v>80</v>
      </c>
      <c r="AW1058" s="13" t="s">
        <v>30</v>
      </c>
      <c r="AX1058" s="13" t="s">
        <v>74</v>
      </c>
      <c r="AY1058" s="195" t="s">
        <v>166</v>
      </c>
    </row>
    <row r="1059" s="14" customFormat="1">
      <c r="A1059" s="14"/>
      <c r="B1059" s="201"/>
      <c r="C1059" s="14"/>
      <c r="D1059" s="194" t="s">
        <v>175</v>
      </c>
      <c r="E1059" s="202" t="s">
        <v>1</v>
      </c>
      <c r="F1059" s="203" t="s">
        <v>1582</v>
      </c>
      <c r="G1059" s="14"/>
      <c r="H1059" s="204">
        <v>20.699999999999999</v>
      </c>
      <c r="I1059" s="205"/>
      <c r="J1059" s="14"/>
      <c r="K1059" s="14"/>
      <c r="L1059" s="201"/>
      <c r="M1059" s="206"/>
      <c r="N1059" s="207"/>
      <c r="O1059" s="207"/>
      <c r="P1059" s="207"/>
      <c r="Q1059" s="207"/>
      <c r="R1059" s="207"/>
      <c r="S1059" s="207"/>
      <c r="T1059" s="208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02" t="s">
        <v>175</v>
      </c>
      <c r="AU1059" s="202" t="s">
        <v>82</v>
      </c>
      <c r="AV1059" s="14" t="s">
        <v>82</v>
      </c>
      <c r="AW1059" s="14" t="s">
        <v>30</v>
      </c>
      <c r="AX1059" s="14" t="s">
        <v>80</v>
      </c>
      <c r="AY1059" s="202" t="s">
        <v>166</v>
      </c>
    </row>
    <row r="1060" s="14" customFormat="1">
      <c r="A1060" s="14"/>
      <c r="B1060" s="201"/>
      <c r="C1060" s="14"/>
      <c r="D1060" s="194" t="s">
        <v>175</v>
      </c>
      <c r="E1060" s="14"/>
      <c r="F1060" s="203" t="s">
        <v>1583</v>
      </c>
      <c r="G1060" s="14"/>
      <c r="H1060" s="204">
        <v>23.452999999999999</v>
      </c>
      <c r="I1060" s="205"/>
      <c r="J1060" s="14"/>
      <c r="K1060" s="14"/>
      <c r="L1060" s="201"/>
      <c r="M1060" s="206"/>
      <c r="N1060" s="207"/>
      <c r="O1060" s="207"/>
      <c r="P1060" s="207"/>
      <c r="Q1060" s="207"/>
      <c r="R1060" s="207"/>
      <c r="S1060" s="207"/>
      <c r="T1060" s="208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02" t="s">
        <v>175</v>
      </c>
      <c r="AU1060" s="202" t="s">
        <v>82</v>
      </c>
      <c r="AV1060" s="14" t="s">
        <v>82</v>
      </c>
      <c r="AW1060" s="14" t="s">
        <v>3</v>
      </c>
      <c r="AX1060" s="14" t="s">
        <v>80</v>
      </c>
      <c r="AY1060" s="202" t="s">
        <v>166</v>
      </c>
    </row>
    <row r="1061" s="2" customFormat="1" ht="16.5" customHeight="1">
      <c r="A1061" s="38"/>
      <c r="B1061" s="179"/>
      <c r="C1061" s="180" t="s">
        <v>1584</v>
      </c>
      <c r="D1061" s="180" t="s">
        <v>168</v>
      </c>
      <c r="E1061" s="181" t="s">
        <v>1585</v>
      </c>
      <c r="F1061" s="182" t="s">
        <v>1586</v>
      </c>
      <c r="G1061" s="183" t="s">
        <v>282</v>
      </c>
      <c r="H1061" s="184">
        <v>1</v>
      </c>
      <c r="I1061" s="185"/>
      <c r="J1061" s="186">
        <f>ROUND(I1061*H1061,2)</f>
        <v>0</v>
      </c>
      <c r="K1061" s="182" t="s">
        <v>172</v>
      </c>
      <c r="L1061" s="39"/>
      <c r="M1061" s="187" t="s">
        <v>1</v>
      </c>
      <c r="N1061" s="188" t="s">
        <v>39</v>
      </c>
      <c r="O1061" s="77"/>
      <c r="P1061" s="189">
        <f>O1061*H1061</f>
        <v>0</v>
      </c>
      <c r="Q1061" s="189">
        <v>0.00010000000000000001</v>
      </c>
      <c r="R1061" s="189">
        <f>Q1061*H1061</f>
        <v>0.00010000000000000001</v>
      </c>
      <c r="S1061" s="189">
        <v>0</v>
      </c>
      <c r="T1061" s="190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191" t="s">
        <v>286</v>
      </c>
      <c r="AT1061" s="191" t="s">
        <v>168</v>
      </c>
      <c r="AU1061" s="191" t="s">
        <v>82</v>
      </c>
      <c r="AY1061" s="19" t="s">
        <v>166</v>
      </c>
      <c r="BE1061" s="192">
        <f>IF(N1061="základní",J1061,0)</f>
        <v>0</v>
      </c>
      <c r="BF1061" s="192">
        <f>IF(N1061="snížená",J1061,0)</f>
        <v>0</v>
      </c>
      <c r="BG1061" s="192">
        <f>IF(N1061="zákl. přenesená",J1061,0)</f>
        <v>0</v>
      </c>
      <c r="BH1061" s="192">
        <f>IF(N1061="sníž. přenesená",J1061,0)</f>
        <v>0</v>
      </c>
      <c r="BI1061" s="192">
        <f>IF(N1061="nulová",J1061,0)</f>
        <v>0</v>
      </c>
      <c r="BJ1061" s="19" t="s">
        <v>80</v>
      </c>
      <c r="BK1061" s="192">
        <f>ROUND(I1061*H1061,2)</f>
        <v>0</v>
      </c>
      <c r="BL1061" s="19" t="s">
        <v>286</v>
      </c>
      <c r="BM1061" s="191" t="s">
        <v>1587</v>
      </c>
    </row>
    <row r="1062" s="13" customFormat="1">
      <c r="A1062" s="13"/>
      <c r="B1062" s="193"/>
      <c r="C1062" s="13"/>
      <c r="D1062" s="194" t="s">
        <v>175</v>
      </c>
      <c r="E1062" s="195" t="s">
        <v>1</v>
      </c>
      <c r="F1062" s="196" t="s">
        <v>1588</v>
      </c>
      <c r="G1062" s="13"/>
      <c r="H1062" s="195" t="s">
        <v>1</v>
      </c>
      <c r="I1062" s="197"/>
      <c r="J1062" s="13"/>
      <c r="K1062" s="13"/>
      <c r="L1062" s="193"/>
      <c r="M1062" s="198"/>
      <c r="N1062" s="199"/>
      <c r="O1062" s="199"/>
      <c r="P1062" s="199"/>
      <c r="Q1062" s="199"/>
      <c r="R1062" s="199"/>
      <c r="S1062" s="199"/>
      <c r="T1062" s="200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195" t="s">
        <v>175</v>
      </c>
      <c r="AU1062" s="195" t="s">
        <v>82</v>
      </c>
      <c r="AV1062" s="13" t="s">
        <v>80</v>
      </c>
      <c r="AW1062" s="13" t="s">
        <v>30</v>
      </c>
      <c r="AX1062" s="13" t="s">
        <v>74</v>
      </c>
      <c r="AY1062" s="195" t="s">
        <v>166</v>
      </c>
    </row>
    <row r="1063" s="14" customFormat="1">
      <c r="A1063" s="14"/>
      <c r="B1063" s="201"/>
      <c r="C1063" s="14"/>
      <c r="D1063" s="194" t="s">
        <v>175</v>
      </c>
      <c r="E1063" s="202" t="s">
        <v>1</v>
      </c>
      <c r="F1063" s="203" t="s">
        <v>80</v>
      </c>
      <c r="G1063" s="14"/>
      <c r="H1063" s="204">
        <v>1</v>
      </c>
      <c r="I1063" s="205"/>
      <c r="J1063" s="14"/>
      <c r="K1063" s="14"/>
      <c r="L1063" s="201"/>
      <c r="M1063" s="206"/>
      <c r="N1063" s="207"/>
      <c r="O1063" s="207"/>
      <c r="P1063" s="207"/>
      <c r="Q1063" s="207"/>
      <c r="R1063" s="207"/>
      <c r="S1063" s="207"/>
      <c r="T1063" s="208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02" t="s">
        <v>175</v>
      </c>
      <c r="AU1063" s="202" t="s">
        <v>82</v>
      </c>
      <c r="AV1063" s="14" t="s">
        <v>82</v>
      </c>
      <c r="AW1063" s="14" t="s">
        <v>30</v>
      </c>
      <c r="AX1063" s="14" t="s">
        <v>80</v>
      </c>
      <c r="AY1063" s="202" t="s">
        <v>166</v>
      </c>
    </row>
    <row r="1064" s="2" customFormat="1" ht="24.15" customHeight="1">
      <c r="A1064" s="38"/>
      <c r="B1064" s="179"/>
      <c r="C1064" s="217" t="s">
        <v>1589</v>
      </c>
      <c r="D1064" s="217" t="s">
        <v>259</v>
      </c>
      <c r="E1064" s="218" t="s">
        <v>1590</v>
      </c>
      <c r="F1064" s="219" t="s">
        <v>1591</v>
      </c>
      <c r="G1064" s="220" t="s">
        <v>282</v>
      </c>
      <c r="H1064" s="221">
        <v>1</v>
      </c>
      <c r="I1064" s="222"/>
      <c r="J1064" s="223">
        <f>ROUND(I1064*H1064,2)</f>
        <v>0</v>
      </c>
      <c r="K1064" s="219" t="s">
        <v>1</v>
      </c>
      <c r="L1064" s="224"/>
      <c r="M1064" s="225" t="s">
        <v>1</v>
      </c>
      <c r="N1064" s="226" t="s">
        <v>39</v>
      </c>
      <c r="O1064" s="77"/>
      <c r="P1064" s="189">
        <f>O1064*H1064</f>
        <v>0</v>
      </c>
      <c r="Q1064" s="189">
        <v>0.001</v>
      </c>
      <c r="R1064" s="189">
        <f>Q1064*H1064</f>
        <v>0.001</v>
      </c>
      <c r="S1064" s="189">
        <v>0</v>
      </c>
      <c r="T1064" s="190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191" t="s">
        <v>367</v>
      </c>
      <c r="AT1064" s="191" t="s">
        <v>259</v>
      </c>
      <c r="AU1064" s="191" t="s">
        <v>82</v>
      </c>
      <c r="AY1064" s="19" t="s">
        <v>166</v>
      </c>
      <c r="BE1064" s="192">
        <f>IF(N1064="základní",J1064,0)</f>
        <v>0</v>
      </c>
      <c r="BF1064" s="192">
        <f>IF(N1064="snížená",J1064,0)</f>
        <v>0</v>
      </c>
      <c r="BG1064" s="192">
        <f>IF(N1064="zákl. přenesená",J1064,0)</f>
        <v>0</v>
      </c>
      <c r="BH1064" s="192">
        <f>IF(N1064="sníž. přenesená",J1064,0)</f>
        <v>0</v>
      </c>
      <c r="BI1064" s="192">
        <f>IF(N1064="nulová",J1064,0)</f>
        <v>0</v>
      </c>
      <c r="BJ1064" s="19" t="s">
        <v>80</v>
      </c>
      <c r="BK1064" s="192">
        <f>ROUND(I1064*H1064,2)</f>
        <v>0</v>
      </c>
      <c r="BL1064" s="19" t="s">
        <v>286</v>
      </c>
      <c r="BM1064" s="191" t="s">
        <v>1592</v>
      </c>
    </row>
    <row r="1065" s="2" customFormat="1" ht="24.15" customHeight="1">
      <c r="A1065" s="38"/>
      <c r="B1065" s="179"/>
      <c r="C1065" s="180" t="s">
        <v>1593</v>
      </c>
      <c r="D1065" s="180" t="s">
        <v>168</v>
      </c>
      <c r="E1065" s="181" t="s">
        <v>1594</v>
      </c>
      <c r="F1065" s="182" t="s">
        <v>1595</v>
      </c>
      <c r="G1065" s="183" t="s">
        <v>243</v>
      </c>
      <c r="H1065" s="184">
        <v>0.30299999999999999</v>
      </c>
      <c r="I1065" s="185"/>
      <c r="J1065" s="186">
        <f>ROUND(I1065*H1065,2)</f>
        <v>0</v>
      </c>
      <c r="K1065" s="182" t="s">
        <v>172</v>
      </c>
      <c r="L1065" s="39"/>
      <c r="M1065" s="187" t="s">
        <v>1</v>
      </c>
      <c r="N1065" s="188" t="s">
        <v>39</v>
      </c>
      <c r="O1065" s="77"/>
      <c r="P1065" s="189">
        <f>O1065*H1065</f>
        <v>0</v>
      </c>
      <c r="Q1065" s="189">
        <v>0</v>
      </c>
      <c r="R1065" s="189">
        <f>Q1065*H1065</f>
        <v>0</v>
      </c>
      <c r="S1065" s="189">
        <v>0</v>
      </c>
      <c r="T1065" s="190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191" t="s">
        <v>286</v>
      </c>
      <c r="AT1065" s="191" t="s">
        <v>168</v>
      </c>
      <c r="AU1065" s="191" t="s">
        <v>82</v>
      </c>
      <c r="AY1065" s="19" t="s">
        <v>166</v>
      </c>
      <c r="BE1065" s="192">
        <f>IF(N1065="základní",J1065,0)</f>
        <v>0</v>
      </c>
      <c r="BF1065" s="192">
        <f>IF(N1065="snížená",J1065,0)</f>
        <v>0</v>
      </c>
      <c r="BG1065" s="192">
        <f>IF(N1065="zákl. přenesená",J1065,0)</f>
        <v>0</v>
      </c>
      <c r="BH1065" s="192">
        <f>IF(N1065="sníž. přenesená",J1065,0)</f>
        <v>0</v>
      </c>
      <c r="BI1065" s="192">
        <f>IF(N1065="nulová",J1065,0)</f>
        <v>0</v>
      </c>
      <c r="BJ1065" s="19" t="s">
        <v>80</v>
      </c>
      <c r="BK1065" s="192">
        <f>ROUND(I1065*H1065,2)</f>
        <v>0</v>
      </c>
      <c r="BL1065" s="19" t="s">
        <v>286</v>
      </c>
      <c r="BM1065" s="191" t="s">
        <v>1596</v>
      </c>
    </row>
    <row r="1066" s="12" customFormat="1" ht="22.8" customHeight="1">
      <c r="A1066" s="12"/>
      <c r="B1066" s="166"/>
      <c r="C1066" s="12"/>
      <c r="D1066" s="167" t="s">
        <v>73</v>
      </c>
      <c r="E1066" s="177" t="s">
        <v>1597</v>
      </c>
      <c r="F1066" s="177" t="s">
        <v>1598</v>
      </c>
      <c r="G1066" s="12"/>
      <c r="H1066" s="12"/>
      <c r="I1066" s="169"/>
      <c r="J1066" s="178">
        <f>BK1066</f>
        <v>0</v>
      </c>
      <c r="K1066" s="12"/>
      <c r="L1066" s="166"/>
      <c r="M1066" s="171"/>
      <c r="N1066" s="172"/>
      <c r="O1066" s="172"/>
      <c r="P1066" s="173">
        <f>SUM(P1067:P1130)</f>
        <v>0</v>
      </c>
      <c r="Q1066" s="172"/>
      <c r="R1066" s="173">
        <f>SUM(R1067:R1130)</f>
        <v>10.417418000000001</v>
      </c>
      <c r="S1066" s="172"/>
      <c r="T1066" s="174">
        <f>SUM(T1067:T1130)</f>
        <v>0</v>
      </c>
      <c r="U1066" s="12"/>
      <c r="V1066" s="12"/>
      <c r="W1066" s="12"/>
      <c r="X1066" s="12"/>
      <c r="Y1066" s="12"/>
      <c r="Z1066" s="12"/>
      <c r="AA1066" s="12"/>
      <c r="AB1066" s="12"/>
      <c r="AC1066" s="12"/>
      <c r="AD1066" s="12"/>
      <c r="AE1066" s="12"/>
      <c r="AR1066" s="167" t="s">
        <v>82</v>
      </c>
      <c r="AT1066" s="175" t="s">
        <v>73</v>
      </c>
      <c r="AU1066" s="175" t="s">
        <v>80</v>
      </c>
      <c r="AY1066" s="167" t="s">
        <v>166</v>
      </c>
      <c r="BK1066" s="176">
        <f>SUM(BK1067:BK1130)</f>
        <v>0</v>
      </c>
    </row>
    <row r="1067" s="2" customFormat="1" ht="55.5" customHeight="1">
      <c r="A1067" s="38"/>
      <c r="B1067" s="179"/>
      <c r="C1067" s="180" t="s">
        <v>1599</v>
      </c>
      <c r="D1067" s="180" t="s">
        <v>168</v>
      </c>
      <c r="E1067" s="181" t="s">
        <v>1600</v>
      </c>
      <c r="F1067" s="182" t="s">
        <v>1601</v>
      </c>
      <c r="G1067" s="183" t="s">
        <v>282</v>
      </c>
      <c r="H1067" s="184">
        <v>1</v>
      </c>
      <c r="I1067" s="185"/>
      <c r="J1067" s="186">
        <f>ROUND(I1067*H1067,2)</f>
        <v>0</v>
      </c>
      <c r="K1067" s="182" t="s">
        <v>1</v>
      </c>
      <c r="L1067" s="39"/>
      <c r="M1067" s="187" t="s">
        <v>1</v>
      </c>
      <c r="N1067" s="188" t="s">
        <v>39</v>
      </c>
      <c r="O1067" s="77"/>
      <c r="P1067" s="189">
        <f>O1067*H1067</f>
        <v>0</v>
      </c>
      <c r="Q1067" s="189">
        <v>0</v>
      </c>
      <c r="R1067" s="189">
        <f>Q1067*H1067</f>
        <v>0</v>
      </c>
      <c r="S1067" s="189">
        <v>0</v>
      </c>
      <c r="T1067" s="190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191" t="s">
        <v>286</v>
      </c>
      <c r="AT1067" s="191" t="s">
        <v>168</v>
      </c>
      <c r="AU1067" s="191" t="s">
        <v>82</v>
      </c>
      <c r="AY1067" s="19" t="s">
        <v>166</v>
      </c>
      <c r="BE1067" s="192">
        <f>IF(N1067="základní",J1067,0)</f>
        <v>0</v>
      </c>
      <c r="BF1067" s="192">
        <f>IF(N1067="snížená",J1067,0)</f>
        <v>0</v>
      </c>
      <c r="BG1067" s="192">
        <f>IF(N1067="zákl. přenesená",J1067,0)</f>
        <v>0</v>
      </c>
      <c r="BH1067" s="192">
        <f>IF(N1067="sníž. přenesená",J1067,0)</f>
        <v>0</v>
      </c>
      <c r="BI1067" s="192">
        <f>IF(N1067="nulová",J1067,0)</f>
        <v>0</v>
      </c>
      <c r="BJ1067" s="19" t="s">
        <v>80</v>
      </c>
      <c r="BK1067" s="192">
        <f>ROUND(I1067*H1067,2)</f>
        <v>0</v>
      </c>
      <c r="BL1067" s="19" t="s">
        <v>286</v>
      </c>
      <c r="BM1067" s="191" t="s">
        <v>1602</v>
      </c>
    </row>
    <row r="1068" s="2" customFormat="1" ht="55.5" customHeight="1">
      <c r="A1068" s="38"/>
      <c r="B1068" s="179"/>
      <c r="C1068" s="180" t="s">
        <v>1603</v>
      </c>
      <c r="D1068" s="180" t="s">
        <v>168</v>
      </c>
      <c r="E1068" s="181" t="s">
        <v>1604</v>
      </c>
      <c r="F1068" s="182" t="s">
        <v>1605</v>
      </c>
      <c r="G1068" s="183" t="s">
        <v>282</v>
      </c>
      <c r="H1068" s="184">
        <v>1</v>
      </c>
      <c r="I1068" s="185"/>
      <c r="J1068" s="186">
        <f>ROUND(I1068*H1068,2)</f>
        <v>0</v>
      </c>
      <c r="K1068" s="182" t="s">
        <v>1</v>
      </c>
      <c r="L1068" s="39"/>
      <c r="M1068" s="187" t="s">
        <v>1</v>
      </c>
      <c r="N1068" s="188" t="s">
        <v>39</v>
      </c>
      <c r="O1068" s="77"/>
      <c r="P1068" s="189">
        <f>O1068*H1068</f>
        <v>0</v>
      </c>
      <c r="Q1068" s="189">
        <v>0</v>
      </c>
      <c r="R1068" s="189">
        <f>Q1068*H1068</f>
        <v>0</v>
      </c>
      <c r="S1068" s="189">
        <v>0</v>
      </c>
      <c r="T1068" s="190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191" t="s">
        <v>286</v>
      </c>
      <c r="AT1068" s="191" t="s">
        <v>168</v>
      </c>
      <c r="AU1068" s="191" t="s">
        <v>82</v>
      </c>
      <c r="AY1068" s="19" t="s">
        <v>166</v>
      </c>
      <c r="BE1068" s="192">
        <f>IF(N1068="základní",J1068,0)</f>
        <v>0</v>
      </c>
      <c r="BF1068" s="192">
        <f>IF(N1068="snížená",J1068,0)</f>
        <v>0</v>
      </c>
      <c r="BG1068" s="192">
        <f>IF(N1068="zákl. přenesená",J1068,0)</f>
        <v>0</v>
      </c>
      <c r="BH1068" s="192">
        <f>IF(N1068="sníž. přenesená",J1068,0)</f>
        <v>0</v>
      </c>
      <c r="BI1068" s="192">
        <f>IF(N1068="nulová",J1068,0)</f>
        <v>0</v>
      </c>
      <c r="BJ1068" s="19" t="s">
        <v>80</v>
      </c>
      <c r="BK1068" s="192">
        <f>ROUND(I1068*H1068,2)</f>
        <v>0</v>
      </c>
      <c r="BL1068" s="19" t="s">
        <v>286</v>
      </c>
      <c r="BM1068" s="191" t="s">
        <v>1606</v>
      </c>
    </row>
    <row r="1069" s="2" customFormat="1" ht="55.5" customHeight="1">
      <c r="A1069" s="38"/>
      <c r="B1069" s="179"/>
      <c r="C1069" s="180" t="s">
        <v>1607</v>
      </c>
      <c r="D1069" s="180" t="s">
        <v>168</v>
      </c>
      <c r="E1069" s="181" t="s">
        <v>1608</v>
      </c>
      <c r="F1069" s="182" t="s">
        <v>1609</v>
      </c>
      <c r="G1069" s="183" t="s">
        <v>282</v>
      </c>
      <c r="H1069" s="184">
        <v>1</v>
      </c>
      <c r="I1069" s="185"/>
      <c r="J1069" s="186">
        <f>ROUND(I1069*H1069,2)</f>
        <v>0</v>
      </c>
      <c r="K1069" s="182" t="s">
        <v>1</v>
      </c>
      <c r="L1069" s="39"/>
      <c r="M1069" s="187" t="s">
        <v>1</v>
      </c>
      <c r="N1069" s="188" t="s">
        <v>39</v>
      </c>
      <c r="O1069" s="77"/>
      <c r="P1069" s="189">
        <f>O1069*H1069</f>
        <v>0</v>
      </c>
      <c r="Q1069" s="189">
        <v>0</v>
      </c>
      <c r="R1069" s="189">
        <f>Q1069*H1069</f>
        <v>0</v>
      </c>
      <c r="S1069" s="189">
        <v>0</v>
      </c>
      <c r="T1069" s="190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191" t="s">
        <v>286</v>
      </c>
      <c r="AT1069" s="191" t="s">
        <v>168</v>
      </c>
      <c r="AU1069" s="191" t="s">
        <v>82</v>
      </c>
      <c r="AY1069" s="19" t="s">
        <v>166</v>
      </c>
      <c r="BE1069" s="192">
        <f>IF(N1069="základní",J1069,0)</f>
        <v>0</v>
      </c>
      <c r="BF1069" s="192">
        <f>IF(N1069="snížená",J1069,0)</f>
        <v>0</v>
      </c>
      <c r="BG1069" s="192">
        <f>IF(N1069="zákl. přenesená",J1069,0)</f>
        <v>0</v>
      </c>
      <c r="BH1069" s="192">
        <f>IF(N1069="sníž. přenesená",J1069,0)</f>
        <v>0</v>
      </c>
      <c r="BI1069" s="192">
        <f>IF(N1069="nulová",J1069,0)</f>
        <v>0</v>
      </c>
      <c r="BJ1069" s="19" t="s">
        <v>80</v>
      </c>
      <c r="BK1069" s="192">
        <f>ROUND(I1069*H1069,2)</f>
        <v>0</v>
      </c>
      <c r="BL1069" s="19" t="s">
        <v>286</v>
      </c>
      <c r="BM1069" s="191" t="s">
        <v>1610</v>
      </c>
    </row>
    <row r="1070" s="2" customFormat="1" ht="49.05" customHeight="1">
      <c r="A1070" s="38"/>
      <c r="B1070" s="179"/>
      <c r="C1070" s="180" t="s">
        <v>1611</v>
      </c>
      <c r="D1070" s="180" t="s">
        <v>168</v>
      </c>
      <c r="E1070" s="181" t="s">
        <v>1612</v>
      </c>
      <c r="F1070" s="182" t="s">
        <v>1613</v>
      </c>
      <c r="G1070" s="183" t="s">
        <v>282</v>
      </c>
      <c r="H1070" s="184">
        <v>1</v>
      </c>
      <c r="I1070" s="185"/>
      <c r="J1070" s="186">
        <f>ROUND(I1070*H1070,2)</f>
        <v>0</v>
      </c>
      <c r="K1070" s="182" t="s">
        <v>1</v>
      </c>
      <c r="L1070" s="39"/>
      <c r="M1070" s="187" t="s">
        <v>1</v>
      </c>
      <c r="N1070" s="188" t="s">
        <v>39</v>
      </c>
      <c r="O1070" s="77"/>
      <c r="P1070" s="189">
        <f>O1070*H1070</f>
        <v>0</v>
      </c>
      <c r="Q1070" s="189">
        <v>0</v>
      </c>
      <c r="R1070" s="189">
        <f>Q1070*H1070</f>
        <v>0</v>
      </c>
      <c r="S1070" s="189">
        <v>0</v>
      </c>
      <c r="T1070" s="190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191" t="s">
        <v>286</v>
      </c>
      <c r="AT1070" s="191" t="s">
        <v>168</v>
      </c>
      <c r="AU1070" s="191" t="s">
        <v>82</v>
      </c>
      <c r="AY1070" s="19" t="s">
        <v>166</v>
      </c>
      <c r="BE1070" s="192">
        <f>IF(N1070="základní",J1070,0)</f>
        <v>0</v>
      </c>
      <c r="BF1070" s="192">
        <f>IF(N1070="snížená",J1070,0)</f>
        <v>0</v>
      </c>
      <c r="BG1070" s="192">
        <f>IF(N1070="zákl. přenesená",J1070,0)</f>
        <v>0</v>
      </c>
      <c r="BH1070" s="192">
        <f>IF(N1070="sníž. přenesená",J1070,0)</f>
        <v>0</v>
      </c>
      <c r="BI1070" s="192">
        <f>IF(N1070="nulová",J1070,0)</f>
        <v>0</v>
      </c>
      <c r="BJ1070" s="19" t="s">
        <v>80</v>
      </c>
      <c r="BK1070" s="192">
        <f>ROUND(I1070*H1070,2)</f>
        <v>0</v>
      </c>
      <c r="BL1070" s="19" t="s">
        <v>286</v>
      </c>
      <c r="BM1070" s="191" t="s">
        <v>1614</v>
      </c>
    </row>
    <row r="1071" s="2" customFormat="1" ht="55.5" customHeight="1">
      <c r="A1071" s="38"/>
      <c r="B1071" s="179"/>
      <c r="C1071" s="180" t="s">
        <v>1615</v>
      </c>
      <c r="D1071" s="180" t="s">
        <v>168</v>
      </c>
      <c r="E1071" s="181" t="s">
        <v>1616</v>
      </c>
      <c r="F1071" s="182" t="s">
        <v>1617</v>
      </c>
      <c r="G1071" s="183" t="s">
        <v>282</v>
      </c>
      <c r="H1071" s="184">
        <v>1</v>
      </c>
      <c r="I1071" s="185"/>
      <c r="J1071" s="186">
        <f>ROUND(I1071*H1071,2)</f>
        <v>0</v>
      </c>
      <c r="K1071" s="182" t="s">
        <v>1</v>
      </c>
      <c r="L1071" s="39"/>
      <c r="M1071" s="187" t="s">
        <v>1</v>
      </c>
      <c r="N1071" s="188" t="s">
        <v>39</v>
      </c>
      <c r="O1071" s="77"/>
      <c r="P1071" s="189">
        <f>O1071*H1071</f>
        <v>0</v>
      </c>
      <c r="Q1071" s="189">
        <v>0</v>
      </c>
      <c r="R1071" s="189">
        <f>Q1071*H1071</f>
        <v>0</v>
      </c>
      <c r="S1071" s="189">
        <v>0</v>
      </c>
      <c r="T1071" s="190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191" t="s">
        <v>286</v>
      </c>
      <c r="AT1071" s="191" t="s">
        <v>168</v>
      </c>
      <c r="AU1071" s="191" t="s">
        <v>82</v>
      </c>
      <c r="AY1071" s="19" t="s">
        <v>166</v>
      </c>
      <c r="BE1071" s="192">
        <f>IF(N1071="základní",J1071,0)</f>
        <v>0</v>
      </c>
      <c r="BF1071" s="192">
        <f>IF(N1071="snížená",J1071,0)</f>
        <v>0</v>
      </c>
      <c r="BG1071" s="192">
        <f>IF(N1071="zákl. přenesená",J1071,0)</f>
        <v>0</v>
      </c>
      <c r="BH1071" s="192">
        <f>IF(N1071="sníž. přenesená",J1071,0)</f>
        <v>0</v>
      </c>
      <c r="BI1071" s="192">
        <f>IF(N1071="nulová",J1071,0)</f>
        <v>0</v>
      </c>
      <c r="BJ1071" s="19" t="s">
        <v>80</v>
      </c>
      <c r="BK1071" s="192">
        <f>ROUND(I1071*H1071,2)</f>
        <v>0</v>
      </c>
      <c r="BL1071" s="19" t="s">
        <v>286</v>
      </c>
      <c r="BM1071" s="191" t="s">
        <v>1618</v>
      </c>
    </row>
    <row r="1072" s="2" customFormat="1" ht="55.5" customHeight="1">
      <c r="A1072" s="38"/>
      <c r="B1072" s="179"/>
      <c r="C1072" s="180" t="s">
        <v>1619</v>
      </c>
      <c r="D1072" s="180" t="s">
        <v>168</v>
      </c>
      <c r="E1072" s="181" t="s">
        <v>1620</v>
      </c>
      <c r="F1072" s="182" t="s">
        <v>1621</v>
      </c>
      <c r="G1072" s="183" t="s">
        <v>282</v>
      </c>
      <c r="H1072" s="184">
        <v>1</v>
      </c>
      <c r="I1072" s="185"/>
      <c r="J1072" s="186">
        <f>ROUND(I1072*H1072,2)</f>
        <v>0</v>
      </c>
      <c r="K1072" s="182" t="s">
        <v>1</v>
      </c>
      <c r="L1072" s="39"/>
      <c r="M1072" s="187" t="s">
        <v>1</v>
      </c>
      <c r="N1072" s="188" t="s">
        <v>39</v>
      </c>
      <c r="O1072" s="77"/>
      <c r="P1072" s="189">
        <f>O1072*H1072</f>
        <v>0</v>
      </c>
      <c r="Q1072" s="189">
        <v>0</v>
      </c>
      <c r="R1072" s="189">
        <f>Q1072*H1072</f>
        <v>0</v>
      </c>
      <c r="S1072" s="189">
        <v>0</v>
      </c>
      <c r="T1072" s="190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191" t="s">
        <v>286</v>
      </c>
      <c r="AT1072" s="191" t="s">
        <v>168</v>
      </c>
      <c r="AU1072" s="191" t="s">
        <v>82</v>
      </c>
      <c r="AY1072" s="19" t="s">
        <v>166</v>
      </c>
      <c r="BE1072" s="192">
        <f>IF(N1072="základní",J1072,0)</f>
        <v>0</v>
      </c>
      <c r="BF1072" s="192">
        <f>IF(N1072="snížená",J1072,0)</f>
        <v>0</v>
      </c>
      <c r="BG1072" s="192">
        <f>IF(N1072="zákl. přenesená",J1072,0)</f>
        <v>0</v>
      </c>
      <c r="BH1072" s="192">
        <f>IF(N1072="sníž. přenesená",J1072,0)</f>
        <v>0</v>
      </c>
      <c r="BI1072" s="192">
        <f>IF(N1072="nulová",J1072,0)</f>
        <v>0</v>
      </c>
      <c r="BJ1072" s="19" t="s">
        <v>80</v>
      </c>
      <c r="BK1072" s="192">
        <f>ROUND(I1072*H1072,2)</f>
        <v>0</v>
      </c>
      <c r="BL1072" s="19" t="s">
        <v>286</v>
      </c>
      <c r="BM1072" s="191" t="s">
        <v>1622</v>
      </c>
    </row>
    <row r="1073" s="2" customFormat="1" ht="49.05" customHeight="1">
      <c r="A1073" s="38"/>
      <c r="B1073" s="179"/>
      <c r="C1073" s="180" t="s">
        <v>1623</v>
      </c>
      <c r="D1073" s="180" t="s">
        <v>168</v>
      </c>
      <c r="E1073" s="181" t="s">
        <v>1624</v>
      </c>
      <c r="F1073" s="182" t="s">
        <v>1625</v>
      </c>
      <c r="G1073" s="183" t="s">
        <v>282</v>
      </c>
      <c r="H1073" s="184">
        <v>1</v>
      </c>
      <c r="I1073" s="185"/>
      <c r="J1073" s="186">
        <f>ROUND(I1073*H1073,2)</f>
        <v>0</v>
      </c>
      <c r="K1073" s="182" t="s">
        <v>1</v>
      </c>
      <c r="L1073" s="39"/>
      <c r="M1073" s="187" t="s">
        <v>1</v>
      </c>
      <c r="N1073" s="188" t="s">
        <v>39</v>
      </c>
      <c r="O1073" s="77"/>
      <c r="P1073" s="189">
        <f>O1073*H1073</f>
        <v>0</v>
      </c>
      <c r="Q1073" s="189">
        <v>0</v>
      </c>
      <c r="R1073" s="189">
        <f>Q1073*H1073</f>
        <v>0</v>
      </c>
      <c r="S1073" s="189">
        <v>0</v>
      </c>
      <c r="T1073" s="190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191" t="s">
        <v>286</v>
      </c>
      <c r="AT1073" s="191" t="s">
        <v>168</v>
      </c>
      <c r="AU1073" s="191" t="s">
        <v>82</v>
      </c>
      <c r="AY1073" s="19" t="s">
        <v>166</v>
      </c>
      <c r="BE1073" s="192">
        <f>IF(N1073="základní",J1073,0)</f>
        <v>0</v>
      </c>
      <c r="BF1073" s="192">
        <f>IF(N1073="snížená",J1073,0)</f>
        <v>0</v>
      </c>
      <c r="BG1073" s="192">
        <f>IF(N1073="zákl. přenesená",J1073,0)</f>
        <v>0</v>
      </c>
      <c r="BH1073" s="192">
        <f>IF(N1073="sníž. přenesená",J1073,0)</f>
        <v>0</v>
      </c>
      <c r="BI1073" s="192">
        <f>IF(N1073="nulová",J1073,0)</f>
        <v>0</v>
      </c>
      <c r="BJ1073" s="19" t="s">
        <v>80</v>
      </c>
      <c r="BK1073" s="192">
        <f>ROUND(I1073*H1073,2)</f>
        <v>0</v>
      </c>
      <c r="BL1073" s="19" t="s">
        <v>286</v>
      </c>
      <c r="BM1073" s="191" t="s">
        <v>1626</v>
      </c>
    </row>
    <row r="1074" s="2" customFormat="1" ht="21.75" customHeight="1">
      <c r="A1074" s="38"/>
      <c r="B1074" s="179"/>
      <c r="C1074" s="180" t="s">
        <v>1627</v>
      </c>
      <c r="D1074" s="180" t="s">
        <v>168</v>
      </c>
      <c r="E1074" s="181" t="s">
        <v>1628</v>
      </c>
      <c r="F1074" s="182" t="s">
        <v>1629</v>
      </c>
      <c r="G1074" s="183" t="s">
        <v>171</v>
      </c>
      <c r="H1074" s="184">
        <v>146.28800000000001</v>
      </c>
      <c r="I1074" s="185"/>
      <c r="J1074" s="186">
        <f>ROUND(I1074*H1074,2)</f>
        <v>0</v>
      </c>
      <c r="K1074" s="182" t="s">
        <v>1</v>
      </c>
      <c r="L1074" s="39"/>
      <c r="M1074" s="187" t="s">
        <v>1</v>
      </c>
      <c r="N1074" s="188" t="s">
        <v>39</v>
      </c>
      <c r="O1074" s="77"/>
      <c r="P1074" s="189">
        <f>O1074*H1074</f>
        <v>0</v>
      </c>
      <c r="Q1074" s="189">
        <v>0</v>
      </c>
      <c r="R1074" s="189">
        <f>Q1074*H1074</f>
        <v>0</v>
      </c>
      <c r="S1074" s="189">
        <v>0</v>
      </c>
      <c r="T1074" s="190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191" t="s">
        <v>286</v>
      </c>
      <c r="AT1074" s="191" t="s">
        <v>168</v>
      </c>
      <c r="AU1074" s="191" t="s">
        <v>82</v>
      </c>
      <c r="AY1074" s="19" t="s">
        <v>166</v>
      </c>
      <c r="BE1074" s="192">
        <f>IF(N1074="základní",J1074,0)</f>
        <v>0</v>
      </c>
      <c r="BF1074" s="192">
        <f>IF(N1074="snížená",J1074,0)</f>
        <v>0</v>
      </c>
      <c r="BG1074" s="192">
        <f>IF(N1074="zákl. přenesená",J1074,0)</f>
        <v>0</v>
      </c>
      <c r="BH1074" s="192">
        <f>IF(N1074="sníž. přenesená",J1074,0)</f>
        <v>0</v>
      </c>
      <c r="BI1074" s="192">
        <f>IF(N1074="nulová",J1074,0)</f>
        <v>0</v>
      </c>
      <c r="BJ1074" s="19" t="s">
        <v>80</v>
      </c>
      <c r="BK1074" s="192">
        <f>ROUND(I1074*H1074,2)</f>
        <v>0</v>
      </c>
      <c r="BL1074" s="19" t="s">
        <v>286</v>
      </c>
      <c r="BM1074" s="191" t="s">
        <v>1630</v>
      </c>
    </row>
    <row r="1075" s="13" customFormat="1">
      <c r="A1075" s="13"/>
      <c r="B1075" s="193"/>
      <c r="C1075" s="13"/>
      <c r="D1075" s="194" t="s">
        <v>175</v>
      </c>
      <c r="E1075" s="195" t="s">
        <v>1</v>
      </c>
      <c r="F1075" s="196" t="s">
        <v>778</v>
      </c>
      <c r="G1075" s="13"/>
      <c r="H1075" s="195" t="s">
        <v>1</v>
      </c>
      <c r="I1075" s="197"/>
      <c r="J1075" s="13"/>
      <c r="K1075" s="13"/>
      <c r="L1075" s="193"/>
      <c r="M1075" s="198"/>
      <c r="N1075" s="199"/>
      <c r="O1075" s="199"/>
      <c r="P1075" s="199"/>
      <c r="Q1075" s="199"/>
      <c r="R1075" s="199"/>
      <c r="S1075" s="199"/>
      <c r="T1075" s="200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195" t="s">
        <v>175</v>
      </c>
      <c r="AU1075" s="195" t="s">
        <v>82</v>
      </c>
      <c r="AV1075" s="13" t="s">
        <v>80</v>
      </c>
      <c r="AW1075" s="13" t="s">
        <v>30</v>
      </c>
      <c r="AX1075" s="13" t="s">
        <v>74</v>
      </c>
      <c r="AY1075" s="195" t="s">
        <v>166</v>
      </c>
    </row>
    <row r="1076" s="14" customFormat="1">
      <c r="A1076" s="14"/>
      <c r="B1076" s="201"/>
      <c r="C1076" s="14"/>
      <c r="D1076" s="194" t="s">
        <v>175</v>
      </c>
      <c r="E1076" s="202" t="s">
        <v>1</v>
      </c>
      <c r="F1076" s="203" t="s">
        <v>1631</v>
      </c>
      <c r="G1076" s="14"/>
      <c r="H1076" s="204">
        <v>14.601000000000001</v>
      </c>
      <c r="I1076" s="205"/>
      <c r="J1076" s="14"/>
      <c r="K1076" s="14"/>
      <c r="L1076" s="201"/>
      <c r="M1076" s="206"/>
      <c r="N1076" s="207"/>
      <c r="O1076" s="207"/>
      <c r="P1076" s="207"/>
      <c r="Q1076" s="207"/>
      <c r="R1076" s="207"/>
      <c r="S1076" s="207"/>
      <c r="T1076" s="208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02" t="s">
        <v>175</v>
      </c>
      <c r="AU1076" s="202" t="s">
        <v>82</v>
      </c>
      <c r="AV1076" s="14" t="s">
        <v>82</v>
      </c>
      <c r="AW1076" s="14" t="s">
        <v>30</v>
      </c>
      <c r="AX1076" s="14" t="s">
        <v>74</v>
      </c>
      <c r="AY1076" s="202" t="s">
        <v>166</v>
      </c>
    </row>
    <row r="1077" s="13" customFormat="1">
      <c r="A1077" s="13"/>
      <c r="B1077" s="193"/>
      <c r="C1077" s="13"/>
      <c r="D1077" s="194" t="s">
        <v>175</v>
      </c>
      <c r="E1077" s="195" t="s">
        <v>1</v>
      </c>
      <c r="F1077" s="196" t="s">
        <v>782</v>
      </c>
      <c r="G1077" s="13"/>
      <c r="H1077" s="195" t="s">
        <v>1</v>
      </c>
      <c r="I1077" s="197"/>
      <c r="J1077" s="13"/>
      <c r="K1077" s="13"/>
      <c r="L1077" s="193"/>
      <c r="M1077" s="198"/>
      <c r="N1077" s="199"/>
      <c r="O1077" s="199"/>
      <c r="P1077" s="199"/>
      <c r="Q1077" s="199"/>
      <c r="R1077" s="199"/>
      <c r="S1077" s="199"/>
      <c r="T1077" s="200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195" t="s">
        <v>175</v>
      </c>
      <c r="AU1077" s="195" t="s">
        <v>82</v>
      </c>
      <c r="AV1077" s="13" t="s">
        <v>80</v>
      </c>
      <c r="AW1077" s="13" t="s">
        <v>30</v>
      </c>
      <c r="AX1077" s="13" t="s">
        <v>74</v>
      </c>
      <c r="AY1077" s="195" t="s">
        <v>166</v>
      </c>
    </row>
    <row r="1078" s="14" customFormat="1">
      <c r="A1078" s="14"/>
      <c r="B1078" s="201"/>
      <c r="C1078" s="14"/>
      <c r="D1078" s="194" t="s">
        <v>175</v>
      </c>
      <c r="E1078" s="202" t="s">
        <v>1</v>
      </c>
      <c r="F1078" s="203" t="s">
        <v>1632</v>
      </c>
      <c r="G1078" s="14"/>
      <c r="H1078" s="204">
        <v>53.557000000000002</v>
      </c>
      <c r="I1078" s="205"/>
      <c r="J1078" s="14"/>
      <c r="K1078" s="14"/>
      <c r="L1078" s="201"/>
      <c r="M1078" s="206"/>
      <c r="N1078" s="207"/>
      <c r="O1078" s="207"/>
      <c r="P1078" s="207"/>
      <c r="Q1078" s="207"/>
      <c r="R1078" s="207"/>
      <c r="S1078" s="207"/>
      <c r="T1078" s="208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02" t="s">
        <v>175</v>
      </c>
      <c r="AU1078" s="202" t="s">
        <v>82</v>
      </c>
      <c r="AV1078" s="14" t="s">
        <v>82</v>
      </c>
      <c r="AW1078" s="14" t="s">
        <v>30</v>
      </c>
      <c r="AX1078" s="14" t="s">
        <v>74</v>
      </c>
      <c r="AY1078" s="202" t="s">
        <v>166</v>
      </c>
    </row>
    <row r="1079" s="14" customFormat="1">
      <c r="A1079" s="14"/>
      <c r="B1079" s="201"/>
      <c r="C1079" s="14"/>
      <c r="D1079" s="194" t="s">
        <v>175</v>
      </c>
      <c r="E1079" s="202" t="s">
        <v>1</v>
      </c>
      <c r="F1079" s="203" t="s">
        <v>1633</v>
      </c>
      <c r="G1079" s="14"/>
      <c r="H1079" s="204">
        <v>2.0859999999999999</v>
      </c>
      <c r="I1079" s="205"/>
      <c r="J1079" s="14"/>
      <c r="K1079" s="14"/>
      <c r="L1079" s="201"/>
      <c r="M1079" s="206"/>
      <c r="N1079" s="207"/>
      <c r="O1079" s="207"/>
      <c r="P1079" s="207"/>
      <c r="Q1079" s="207"/>
      <c r="R1079" s="207"/>
      <c r="S1079" s="207"/>
      <c r="T1079" s="208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02" t="s">
        <v>175</v>
      </c>
      <c r="AU1079" s="202" t="s">
        <v>82</v>
      </c>
      <c r="AV1079" s="14" t="s">
        <v>82</v>
      </c>
      <c r="AW1079" s="14" t="s">
        <v>30</v>
      </c>
      <c r="AX1079" s="14" t="s">
        <v>74</v>
      </c>
      <c r="AY1079" s="202" t="s">
        <v>166</v>
      </c>
    </row>
    <row r="1080" s="13" customFormat="1">
      <c r="A1080" s="13"/>
      <c r="B1080" s="193"/>
      <c r="C1080" s="13"/>
      <c r="D1080" s="194" t="s">
        <v>175</v>
      </c>
      <c r="E1080" s="195" t="s">
        <v>1</v>
      </c>
      <c r="F1080" s="196" t="s">
        <v>788</v>
      </c>
      <c r="G1080" s="13"/>
      <c r="H1080" s="195" t="s">
        <v>1</v>
      </c>
      <c r="I1080" s="197"/>
      <c r="J1080" s="13"/>
      <c r="K1080" s="13"/>
      <c r="L1080" s="193"/>
      <c r="M1080" s="198"/>
      <c r="N1080" s="199"/>
      <c r="O1080" s="199"/>
      <c r="P1080" s="199"/>
      <c r="Q1080" s="199"/>
      <c r="R1080" s="199"/>
      <c r="S1080" s="199"/>
      <c r="T1080" s="200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195" t="s">
        <v>175</v>
      </c>
      <c r="AU1080" s="195" t="s">
        <v>82</v>
      </c>
      <c r="AV1080" s="13" t="s">
        <v>80</v>
      </c>
      <c r="AW1080" s="13" t="s">
        <v>30</v>
      </c>
      <c r="AX1080" s="13" t="s">
        <v>74</v>
      </c>
      <c r="AY1080" s="195" t="s">
        <v>166</v>
      </c>
    </row>
    <row r="1081" s="14" customFormat="1">
      <c r="A1081" s="14"/>
      <c r="B1081" s="201"/>
      <c r="C1081" s="14"/>
      <c r="D1081" s="194" t="s">
        <v>175</v>
      </c>
      <c r="E1081" s="202" t="s">
        <v>1</v>
      </c>
      <c r="F1081" s="203" t="s">
        <v>1634</v>
      </c>
      <c r="G1081" s="14"/>
      <c r="H1081" s="204">
        <v>44.277999999999999</v>
      </c>
      <c r="I1081" s="205"/>
      <c r="J1081" s="14"/>
      <c r="K1081" s="14"/>
      <c r="L1081" s="201"/>
      <c r="M1081" s="206"/>
      <c r="N1081" s="207"/>
      <c r="O1081" s="207"/>
      <c r="P1081" s="207"/>
      <c r="Q1081" s="207"/>
      <c r="R1081" s="207"/>
      <c r="S1081" s="207"/>
      <c r="T1081" s="208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02" t="s">
        <v>175</v>
      </c>
      <c r="AU1081" s="202" t="s">
        <v>82</v>
      </c>
      <c r="AV1081" s="14" t="s">
        <v>82</v>
      </c>
      <c r="AW1081" s="14" t="s">
        <v>30</v>
      </c>
      <c r="AX1081" s="14" t="s">
        <v>74</v>
      </c>
      <c r="AY1081" s="202" t="s">
        <v>166</v>
      </c>
    </row>
    <row r="1082" s="13" customFormat="1">
      <c r="A1082" s="13"/>
      <c r="B1082" s="193"/>
      <c r="C1082" s="13"/>
      <c r="D1082" s="194" t="s">
        <v>175</v>
      </c>
      <c r="E1082" s="195" t="s">
        <v>1</v>
      </c>
      <c r="F1082" s="196" t="s">
        <v>790</v>
      </c>
      <c r="G1082" s="13"/>
      <c r="H1082" s="195" t="s">
        <v>1</v>
      </c>
      <c r="I1082" s="197"/>
      <c r="J1082" s="13"/>
      <c r="K1082" s="13"/>
      <c r="L1082" s="193"/>
      <c r="M1082" s="198"/>
      <c r="N1082" s="199"/>
      <c r="O1082" s="199"/>
      <c r="P1082" s="199"/>
      <c r="Q1082" s="199"/>
      <c r="R1082" s="199"/>
      <c r="S1082" s="199"/>
      <c r="T1082" s="200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195" t="s">
        <v>175</v>
      </c>
      <c r="AU1082" s="195" t="s">
        <v>82</v>
      </c>
      <c r="AV1082" s="13" t="s">
        <v>80</v>
      </c>
      <c r="AW1082" s="13" t="s">
        <v>30</v>
      </c>
      <c r="AX1082" s="13" t="s">
        <v>74</v>
      </c>
      <c r="AY1082" s="195" t="s">
        <v>166</v>
      </c>
    </row>
    <row r="1083" s="14" customFormat="1">
      <c r="A1083" s="14"/>
      <c r="B1083" s="201"/>
      <c r="C1083" s="14"/>
      <c r="D1083" s="194" t="s">
        <v>175</v>
      </c>
      <c r="E1083" s="202" t="s">
        <v>1</v>
      </c>
      <c r="F1083" s="203" t="s">
        <v>1635</v>
      </c>
      <c r="G1083" s="14"/>
      <c r="H1083" s="204">
        <v>27.678000000000001</v>
      </c>
      <c r="I1083" s="205"/>
      <c r="J1083" s="14"/>
      <c r="K1083" s="14"/>
      <c r="L1083" s="201"/>
      <c r="M1083" s="206"/>
      <c r="N1083" s="207"/>
      <c r="O1083" s="207"/>
      <c r="P1083" s="207"/>
      <c r="Q1083" s="207"/>
      <c r="R1083" s="207"/>
      <c r="S1083" s="207"/>
      <c r="T1083" s="208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02" t="s">
        <v>175</v>
      </c>
      <c r="AU1083" s="202" t="s">
        <v>82</v>
      </c>
      <c r="AV1083" s="14" t="s">
        <v>82</v>
      </c>
      <c r="AW1083" s="14" t="s">
        <v>30</v>
      </c>
      <c r="AX1083" s="14" t="s">
        <v>74</v>
      </c>
      <c r="AY1083" s="202" t="s">
        <v>166</v>
      </c>
    </row>
    <row r="1084" s="14" customFormat="1">
      <c r="A1084" s="14"/>
      <c r="B1084" s="201"/>
      <c r="C1084" s="14"/>
      <c r="D1084" s="194" t="s">
        <v>175</v>
      </c>
      <c r="E1084" s="202" t="s">
        <v>1</v>
      </c>
      <c r="F1084" s="203" t="s">
        <v>1636</v>
      </c>
      <c r="G1084" s="14"/>
      <c r="H1084" s="204">
        <v>2.0800000000000001</v>
      </c>
      <c r="I1084" s="205"/>
      <c r="J1084" s="14"/>
      <c r="K1084" s="14"/>
      <c r="L1084" s="201"/>
      <c r="M1084" s="206"/>
      <c r="N1084" s="207"/>
      <c r="O1084" s="207"/>
      <c r="P1084" s="207"/>
      <c r="Q1084" s="207"/>
      <c r="R1084" s="207"/>
      <c r="S1084" s="207"/>
      <c r="T1084" s="208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02" t="s">
        <v>175</v>
      </c>
      <c r="AU1084" s="202" t="s">
        <v>82</v>
      </c>
      <c r="AV1084" s="14" t="s">
        <v>82</v>
      </c>
      <c r="AW1084" s="14" t="s">
        <v>30</v>
      </c>
      <c r="AX1084" s="14" t="s">
        <v>74</v>
      </c>
      <c r="AY1084" s="202" t="s">
        <v>166</v>
      </c>
    </row>
    <row r="1085" s="13" customFormat="1">
      <c r="A1085" s="13"/>
      <c r="B1085" s="193"/>
      <c r="C1085" s="13"/>
      <c r="D1085" s="194" t="s">
        <v>175</v>
      </c>
      <c r="E1085" s="195" t="s">
        <v>1</v>
      </c>
      <c r="F1085" s="196" t="s">
        <v>1637</v>
      </c>
      <c r="G1085" s="13"/>
      <c r="H1085" s="195" t="s">
        <v>1</v>
      </c>
      <c r="I1085" s="197"/>
      <c r="J1085" s="13"/>
      <c r="K1085" s="13"/>
      <c r="L1085" s="193"/>
      <c r="M1085" s="198"/>
      <c r="N1085" s="199"/>
      <c r="O1085" s="199"/>
      <c r="P1085" s="199"/>
      <c r="Q1085" s="199"/>
      <c r="R1085" s="199"/>
      <c r="S1085" s="199"/>
      <c r="T1085" s="200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195" t="s">
        <v>175</v>
      </c>
      <c r="AU1085" s="195" t="s">
        <v>82</v>
      </c>
      <c r="AV1085" s="13" t="s">
        <v>80</v>
      </c>
      <c r="AW1085" s="13" t="s">
        <v>30</v>
      </c>
      <c r="AX1085" s="13" t="s">
        <v>74</v>
      </c>
      <c r="AY1085" s="195" t="s">
        <v>166</v>
      </c>
    </row>
    <row r="1086" s="14" customFormat="1">
      <c r="A1086" s="14"/>
      <c r="B1086" s="201"/>
      <c r="C1086" s="14"/>
      <c r="D1086" s="194" t="s">
        <v>175</v>
      </c>
      <c r="E1086" s="202" t="s">
        <v>1</v>
      </c>
      <c r="F1086" s="203" t="s">
        <v>1638</v>
      </c>
      <c r="G1086" s="14"/>
      <c r="H1086" s="204">
        <v>2.008</v>
      </c>
      <c r="I1086" s="205"/>
      <c r="J1086" s="14"/>
      <c r="K1086" s="14"/>
      <c r="L1086" s="201"/>
      <c r="M1086" s="206"/>
      <c r="N1086" s="207"/>
      <c r="O1086" s="207"/>
      <c r="P1086" s="207"/>
      <c r="Q1086" s="207"/>
      <c r="R1086" s="207"/>
      <c r="S1086" s="207"/>
      <c r="T1086" s="208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02" t="s">
        <v>175</v>
      </c>
      <c r="AU1086" s="202" t="s">
        <v>82</v>
      </c>
      <c r="AV1086" s="14" t="s">
        <v>82</v>
      </c>
      <c r="AW1086" s="14" t="s">
        <v>30</v>
      </c>
      <c r="AX1086" s="14" t="s">
        <v>74</v>
      </c>
      <c r="AY1086" s="202" t="s">
        <v>166</v>
      </c>
    </row>
    <row r="1087" s="15" customFormat="1">
      <c r="A1087" s="15"/>
      <c r="B1087" s="209"/>
      <c r="C1087" s="15"/>
      <c r="D1087" s="194" t="s">
        <v>175</v>
      </c>
      <c r="E1087" s="210" t="s">
        <v>1</v>
      </c>
      <c r="F1087" s="211" t="s">
        <v>180</v>
      </c>
      <c r="G1087" s="15"/>
      <c r="H1087" s="212">
        <v>146.28800000000001</v>
      </c>
      <c r="I1087" s="213"/>
      <c r="J1087" s="15"/>
      <c r="K1087" s="15"/>
      <c r="L1087" s="209"/>
      <c r="M1087" s="214"/>
      <c r="N1087" s="215"/>
      <c r="O1087" s="215"/>
      <c r="P1087" s="215"/>
      <c r="Q1087" s="215"/>
      <c r="R1087" s="215"/>
      <c r="S1087" s="215"/>
      <c r="T1087" s="216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15"/>
      <c r="AT1087" s="210" t="s">
        <v>175</v>
      </c>
      <c r="AU1087" s="210" t="s">
        <v>82</v>
      </c>
      <c r="AV1087" s="15" t="s">
        <v>173</v>
      </c>
      <c r="AW1087" s="15" t="s">
        <v>30</v>
      </c>
      <c r="AX1087" s="15" t="s">
        <v>80</v>
      </c>
      <c r="AY1087" s="210" t="s">
        <v>166</v>
      </c>
    </row>
    <row r="1088" s="2" customFormat="1" ht="37.8" customHeight="1">
      <c r="A1088" s="38"/>
      <c r="B1088" s="179"/>
      <c r="C1088" s="180" t="s">
        <v>1639</v>
      </c>
      <c r="D1088" s="180" t="s">
        <v>168</v>
      </c>
      <c r="E1088" s="181" t="s">
        <v>1640</v>
      </c>
      <c r="F1088" s="182" t="s">
        <v>1641</v>
      </c>
      <c r="G1088" s="183" t="s">
        <v>391</v>
      </c>
      <c r="H1088" s="184">
        <v>20.93</v>
      </c>
      <c r="I1088" s="185"/>
      <c r="J1088" s="186">
        <f>ROUND(I1088*H1088,2)</f>
        <v>0</v>
      </c>
      <c r="K1088" s="182" t="s">
        <v>1</v>
      </c>
      <c r="L1088" s="39"/>
      <c r="M1088" s="187" t="s">
        <v>1</v>
      </c>
      <c r="N1088" s="188" t="s">
        <v>39</v>
      </c>
      <c r="O1088" s="77"/>
      <c r="P1088" s="189">
        <f>O1088*H1088</f>
        <v>0</v>
      </c>
      <c r="Q1088" s="189">
        <v>0</v>
      </c>
      <c r="R1088" s="189">
        <f>Q1088*H1088</f>
        <v>0</v>
      </c>
      <c r="S1088" s="189">
        <v>0</v>
      </c>
      <c r="T1088" s="190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191" t="s">
        <v>286</v>
      </c>
      <c r="AT1088" s="191" t="s">
        <v>168</v>
      </c>
      <c r="AU1088" s="191" t="s">
        <v>82</v>
      </c>
      <c r="AY1088" s="19" t="s">
        <v>166</v>
      </c>
      <c r="BE1088" s="192">
        <f>IF(N1088="základní",J1088,0)</f>
        <v>0</v>
      </c>
      <c r="BF1088" s="192">
        <f>IF(N1088="snížená",J1088,0)</f>
        <v>0</v>
      </c>
      <c r="BG1088" s="192">
        <f>IF(N1088="zákl. přenesená",J1088,0)</f>
        <v>0</v>
      </c>
      <c r="BH1088" s="192">
        <f>IF(N1088="sníž. přenesená",J1088,0)</f>
        <v>0</v>
      </c>
      <c r="BI1088" s="192">
        <f>IF(N1088="nulová",J1088,0)</f>
        <v>0</v>
      </c>
      <c r="BJ1088" s="19" t="s">
        <v>80</v>
      </c>
      <c r="BK1088" s="192">
        <f>ROUND(I1088*H1088,2)</f>
        <v>0</v>
      </c>
      <c r="BL1088" s="19" t="s">
        <v>286</v>
      </c>
      <c r="BM1088" s="191" t="s">
        <v>1642</v>
      </c>
    </row>
    <row r="1089" s="2" customFormat="1" ht="49.05" customHeight="1">
      <c r="A1089" s="38"/>
      <c r="B1089" s="179"/>
      <c r="C1089" s="180" t="s">
        <v>1643</v>
      </c>
      <c r="D1089" s="180" t="s">
        <v>168</v>
      </c>
      <c r="E1089" s="181" t="s">
        <v>1644</v>
      </c>
      <c r="F1089" s="182" t="s">
        <v>1645</v>
      </c>
      <c r="G1089" s="183" t="s">
        <v>282</v>
      </c>
      <c r="H1089" s="184">
        <v>1</v>
      </c>
      <c r="I1089" s="185"/>
      <c r="J1089" s="186">
        <f>ROUND(I1089*H1089,2)</f>
        <v>0</v>
      </c>
      <c r="K1089" s="182" t="s">
        <v>1</v>
      </c>
      <c r="L1089" s="39"/>
      <c r="M1089" s="187" t="s">
        <v>1</v>
      </c>
      <c r="N1089" s="188" t="s">
        <v>39</v>
      </c>
      <c r="O1089" s="77"/>
      <c r="P1089" s="189">
        <f>O1089*H1089</f>
        <v>0</v>
      </c>
      <c r="Q1089" s="189">
        <v>0</v>
      </c>
      <c r="R1089" s="189">
        <f>Q1089*H1089</f>
        <v>0</v>
      </c>
      <c r="S1089" s="189">
        <v>0</v>
      </c>
      <c r="T1089" s="190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191" t="s">
        <v>286</v>
      </c>
      <c r="AT1089" s="191" t="s">
        <v>168</v>
      </c>
      <c r="AU1089" s="191" t="s">
        <v>82</v>
      </c>
      <c r="AY1089" s="19" t="s">
        <v>166</v>
      </c>
      <c r="BE1089" s="192">
        <f>IF(N1089="základní",J1089,0)</f>
        <v>0</v>
      </c>
      <c r="BF1089" s="192">
        <f>IF(N1089="snížená",J1089,0)</f>
        <v>0</v>
      </c>
      <c r="BG1089" s="192">
        <f>IF(N1089="zákl. přenesená",J1089,0)</f>
        <v>0</v>
      </c>
      <c r="BH1089" s="192">
        <f>IF(N1089="sníž. přenesená",J1089,0)</f>
        <v>0</v>
      </c>
      <c r="BI1089" s="192">
        <f>IF(N1089="nulová",J1089,0)</f>
        <v>0</v>
      </c>
      <c r="BJ1089" s="19" t="s">
        <v>80</v>
      </c>
      <c r="BK1089" s="192">
        <f>ROUND(I1089*H1089,2)</f>
        <v>0</v>
      </c>
      <c r="BL1089" s="19" t="s">
        <v>286</v>
      </c>
      <c r="BM1089" s="191" t="s">
        <v>1646</v>
      </c>
    </row>
    <row r="1090" s="2" customFormat="1" ht="55.5" customHeight="1">
      <c r="A1090" s="38"/>
      <c r="B1090" s="179"/>
      <c r="C1090" s="180" t="s">
        <v>1647</v>
      </c>
      <c r="D1090" s="180" t="s">
        <v>168</v>
      </c>
      <c r="E1090" s="181" t="s">
        <v>1648</v>
      </c>
      <c r="F1090" s="182" t="s">
        <v>1649</v>
      </c>
      <c r="G1090" s="183" t="s">
        <v>171</v>
      </c>
      <c r="H1090" s="184">
        <v>2.4750000000000001</v>
      </c>
      <c r="I1090" s="185"/>
      <c r="J1090" s="186">
        <f>ROUND(I1090*H1090,2)</f>
        <v>0</v>
      </c>
      <c r="K1090" s="182" t="s">
        <v>1</v>
      </c>
      <c r="L1090" s="39"/>
      <c r="M1090" s="187" t="s">
        <v>1</v>
      </c>
      <c r="N1090" s="188" t="s">
        <v>39</v>
      </c>
      <c r="O1090" s="77"/>
      <c r="P1090" s="189">
        <f>O1090*H1090</f>
        <v>0</v>
      </c>
      <c r="Q1090" s="189">
        <v>0</v>
      </c>
      <c r="R1090" s="189">
        <f>Q1090*H1090</f>
        <v>0</v>
      </c>
      <c r="S1090" s="189">
        <v>0</v>
      </c>
      <c r="T1090" s="190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191" t="s">
        <v>286</v>
      </c>
      <c r="AT1090" s="191" t="s">
        <v>168</v>
      </c>
      <c r="AU1090" s="191" t="s">
        <v>82</v>
      </c>
      <c r="AY1090" s="19" t="s">
        <v>166</v>
      </c>
      <c r="BE1090" s="192">
        <f>IF(N1090="základní",J1090,0)</f>
        <v>0</v>
      </c>
      <c r="BF1090" s="192">
        <f>IF(N1090="snížená",J1090,0)</f>
        <v>0</v>
      </c>
      <c r="BG1090" s="192">
        <f>IF(N1090="zákl. přenesená",J1090,0)</f>
        <v>0</v>
      </c>
      <c r="BH1090" s="192">
        <f>IF(N1090="sníž. přenesená",J1090,0)</f>
        <v>0</v>
      </c>
      <c r="BI1090" s="192">
        <f>IF(N1090="nulová",J1090,0)</f>
        <v>0</v>
      </c>
      <c r="BJ1090" s="19" t="s">
        <v>80</v>
      </c>
      <c r="BK1090" s="192">
        <f>ROUND(I1090*H1090,2)</f>
        <v>0</v>
      </c>
      <c r="BL1090" s="19" t="s">
        <v>286</v>
      </c>
      <c r="BM1090" s="191" t="s">
        <v>1650</v>
      </c>
    </row>
    <row r="1091" s="14" customFormat="1">
      <c r="A1091" s="14"/>
      <c r="B1091" s="201"/>
      <c r="C1091" s="14"/>
      <c r="D1091" s="194" t="s">
        <v>175</v>
      </c>
      <c r="E1091" s="202" t="s">
        <v>1</v>
      </c>
      <c r="F1091" s="203" t="s">
        <v>1651</v>
      </c>
      <c r="G1091" s="14"/>
      <c r="H1091" s="204">
        <v>2.4750000000000001</v>
      </c>
      <c r="I1091" s="205"/>
      <c r="J1091" s="14"/>
      <c r="K1091" s="14"/>
      <c r="L1091" s="201"/>
      <c r="M1091" s="206"/>
      <c r="N1091" s="207"/>
      <c r="O1091" s="207"/>
      <c r="P1091" s="207"/>
      <c r="Q1091" s="207"/>
      <c r="R1091" s="207"/>
      <c r="S1091" s="207"/>
      <c r="T1091" s="208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02" t="s">
        <v>175</v>
      </c>
      <c r="AU1091" s="202" t="s">
        <v>82</v>
      </c>
      <c r="AV1091" s="14" t="s">
        <v>82</v>
      </c>
      <c r="AW1091" s="14" t="s">
        <v>30</v>
      </c>
      <c r="AX1091" s="14" t="s">
        <v>80</v>
      </c>
      <c r="AY1091" s="202" t="s">
        <v>166</v>
      </c>
    </row>
    <row r="1092" s="2" customFormat="1" ht="37.8" customHeight="1">
      <c r="A1092" s="38"/>
      <c r="B1092" s="179"/>
      <c r="C1092" s="180" t="s">
        <v>1652</v>
      </c>
      <c r="D1092" s="180" t="s">
        <v>168</v>
      </c>
      <c r="E1092" s="181" t="s">
        <v>1653</v>
      </c>
      <c r="F1092" s="182" t="s">
        <v>1654</v>
      </c>
      <c r="G1092" s="183" t="s">
        <v>391</v>
      </c>
      <c r="H1092" s="184">
        <v>26.149999999999999</v>
      </c>
      <c r="I1092" s="185"/>
      <c r="J1092" s="186">
        <f>ROUND(I1092*H1092,2)</f>
        <v>0</v>
      </c>
      <c r="K1092" s="182" t="s">
        <v>1</v>
      </c>
      <c r="L1092" s="39"/>
      <c r="M1092" s="187" t="s">
        <v>1</v>
      </c>
      <c r="N1092" s="188" t="s">
        <v>39</v>
      </c>
      <c r="O1092" s="77"/>
      <c r="P1092" s="189">
        <f>O1092*H1092</f>
        <v>0</v>
      </c>
      <c r="Q1092" s="189">
        <v>0</v>
      </c>
      <c r="R1092" s="189">
        <f>Q1092*H1092</f>
        <v>0</v>
      </c>
      <c r="S1092" s="189">
        <v>0</v>
      </c>
      <c r="T1092" s="190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191" t="s">
        <v>286</v>
      </c>
      <c r="AT1092" s="191" t="s">
        <v>168</v>
      </c>
      <c r="AU1092" s="191" t="s">
        <v>82</v>
      </c>
      <c r="AY1092" s="19" t="s">
        <v>166</v>
      </c>
      <c r="BE1092" s="192">
        <f>IF(N1092="základní",J1092,0)</f>
        <v>0</v>
      </c>
      <c r="BF1092" s="192">
        <f>IF(N1092="snížená",J1092,0)</f>
        <v>0</v>
      </c>
      <c r="BG1092" s="192">
        <f>IF(N1092="zákl. přenesená",J1092,0)</f>
        <v>0</v>
      </c>
      <c r="BH1092" s="192">
        <f>IF(N1092="sníž. přenesená",J1092,0)</f>
        <v>0</v>
      </c>
      <c r="BI1092" s="192">
        <f>IF(N1092="nulová",J1092,0)</f>
        <v>0</v>
      </c>
      <c r="BJ1092" s="19" t="s">
        <v>80</v>
      </c>
      <c r="BK1092" s="192">
        <f>ROUND(I1092*H1092,2)</f>
        <v>0</v>
      </c>
      <c r="BL1092" s="19" t="s">
        <v>286</v>
      </c>
      <c r="BM1092" s="191" t="s">
        <v>1655</v>
      </c>
    </row>
    <row r="1093" s="14" customFormat="1">
      <c r="A1093" s="14"/>
      <c r="B1093" s="201"/>
      <c r="C1093" s="14"/>
      <c r="D1093" s="194" t="s">
        <v>175</v>
      </c>
      <c r="E1093" s="202" t="s">
        <v>1</v>
      </c>
      <c r="F1093" s="203" t="s">
        <v>1656</v>
      </c>
      <c r="G1093" s="14"/>
      <c r="H1093" s="204">
        <v>26.149999999999999</v>
      </c>
      <c r="I1093" s="205"/>
      <c r="J1093" s="14"/>
      <c r="K1093" s="14"/>
      <c r="L1093" s="201"/>
      <c r="M1093" s="206"/>
      <c r="N1093" s="207"/>
      <c r="O1093" s="207"/>
      <c r="P1093" s="207"/>
      <c r="Q1093" s="207"/>
      <c r="R1093" s="207"/>
      <c r="S1093" s="207"/>
      <c r="T1093" s="208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02" t="s">
        <v>175</v>
      </c>
      <c r="AU1093" s="202" t="s">
        <v>82</v>
      </c>
      <c r="AV1093" s="14" t="s">
        <v>82</v>
      </c>
      <c r="AW1093" s="14" t="s">
        <v>30</v>
      </c>
      <c r="AX1093" s="14" t="s">
        <v>80</v>
      </c>
      <c r="AY1093" s="202" t="s">
        <v>166</v>
      </c>
    </row>
    <row r="1094" s="2" customFormat="1" ht="49.05" customHeight="1">
      <c r="A1094" s="38"/>
      <c r="B1094" s="179"/>
      <c r="C1094" s="180" t="s">
        <v>1657</v>
      </c>
      <c r="D1094" s="180" t="s">
        <v>168</v>
      </c>
      <c r="E1094" s="181" t="s">
        <v>1658</v>
      </c>
      <c r="F1094" s="182" t="s">
        <v>1659</v>
      </c>
      <c r="G1094" s="183" t="s">
        <v>282</v>
      </c>
      <c r="H1094" s="184">
        <v>1</v>
      </c>
      <c r="I1094" s="185"/>
      <c r="J1094" s="186">
        <f>ROUND(I1094*H1094,2)</f>
        <v>0</v>
      </c>
      <c r="K1094" s="182" t="s">
        <v>1</v>
      </c>
      <c r="L1094" s="39"/>
      <c r="M1094" s="187" t="s">
        <v>1</v>
      </c>
      <c r="N1094" s="188" t="s">
        <v>39</v>
      </c>
      <c r="O1094" s="77"/>
      <c r="P1094" s="189">
        <f>O1094*H1094</f>
        <v>0</v>
      </c>
      <c r="Q1094" s="189">
        <v>0</v>
      </c>
      <c r="R1094" s="189">
        <f>Q1094*H1094</f>
        <v>0</v>
      </c>
      <c r="S1094" s="189">
        <v>0</v>
      </c>
      <c r="T1094" s="190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191" t="s">
        <v>286</v>
      </c>
      <c r="AT1094" s="191" t="s">
        <v>168</v>
      </c>
      <c r="AU1094" s="191" t="s">
        <v>82</v>
      </c>
      <c r="AY1094" s="19" t="s">
        <v>166</v>
      </c>
      <c r="BE1094" s="192">
        <f>IF(N1094="základní",J1094,0)</f>
        <v>0</v>
      </c>
      <c r="BF1094" s="192">
        <f>IF(N1094="snížená",J1094,0)</f>
        <v>0</v>
      </c>
      <c r="BG1094" s="192">
        <f>IF(N1094="zákl. přenesená",J1094,0)</f>
        <v>0</v>
      </c>
      <c r="BH1094" s="192">
        <f>IF(N1094="sníž. přenesená",J1094,0)</f>
        <v>0</v>
      </c>
      <c r="BI1094" s="192">
        <f>IF(N1094="nulová",J1094,0)</f>
        <v>0</v>
      </c>
      <c r="BJ1094" s="19" t="s">
        <v>80</v>
      </c>
      <c r="BK1094" s="192">
        <f>ROUND(I1094*H1094,2)</f>
        <v>0</v>
      </c>
      <c r="BL1094" s="19" t="s">
        <v>286</v>
      </c>
      <c r="BM1094" s="191" t="s">
        <v>1660</v>
      </c>
    </row>
    <row r="1095" s="2" customFormat="1" ht="44.25" customHeight="1">
      <c r="A1095" s="38"/>
      <c r="B1095" s="179"/>
      <c r="C1095" s="180" t="s">
        <v>1661</v>
      </c>
      <c r="D1095" s="180" t="s">
        <v>168</v>
      </c>
      <c r="E1095" s="181" t="s">
        <v>1662</v>
      </c>
      <c r="F1095" s="182" t="s">
        <v>1663</v>
      </c>
      <c r="G1095" s="183" t="s">
        <v>282</v>
      </c>
      <c r="H1095" s="184">
        <v>1</v>
      </c>
      <c r="I1095" s="185"/>
      <c r="J1095" s="186">
        <f>ROUND(I1095*H1095,2)</f>
        <v>0</v>
      </c>
      <c r="K1095" s="182" t="s">
        <v>1</v>
      </c>
      <c r="L1095" s="39"/>
      <c r="M1095" s="187" t="s">
        <v>1</v>
      </c>
      <c r="N1095" s="188" t="s">
        <v>39</v>
      </c>
      <c r="O1095" s="77"/>
      <c r="P1095" s="189">
        <f>O1095*H1095</f>
        <v>0</v>
      </c>
      <c r="Q1095" s="189">
        <v>0</v>
      </c>
      <c r="R1095" s="189">
        <f>Q1095*H1095</f>
        <v>0</v>
      </c>
      <c r="S1095" s="189">
        <v>0</v>
      </c>
      <c r="T1095" s="190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191" t="s">
        <v>286</v>
      </c>
      <c r="AT1095" s="191" t="s">
        <v>168</v>
      </c>
      <c r="AU1095" s="191" t="s">
        <v>82</v>
      </c>
      <c r="AY1095" s="19" t="s">
        <v>166</v>
      </c>
      <c r="BE1095" s="192">
        <f>IF(N1095="základní",J1095,0)</f>
        <v>0</v>
      </c>
      <c r="BF1095" s="192">
        <f>IF(N1095="snížená",J1095,0)</f>
        <v>0</v>
      </c>
      <c r="BG1095" s="192">
        <f>IF(N1095="zákl. přenesená",J1095,0)</f>
        <v>0</v>
      </c>
      <c r="BH1095" s="192">
        <f>IF(N1095="sníž. přenesená",J1095,0)</f>
        <v>0</v>
      </c>
      <c r="BI1095" s="192">
        <f>IF(N1095="nulová",J1095,0)</f>
        <v>0</v>
      </c>
      <c r="BJ1095" s="19" t="s">
        <v>80</v>
      </c>
      <c r="BK1095" s="192">
        <f>ROUND(I1095*H1095,2)</f>
        <v>0</v>
      </c>
      <c r="BL1095" s="19" t="s">
        <v>286</v>
      </c>
      <c r="BM1095" s="191" t="s">
        <v>1664</v>
      </c>
    </row>
    <row r="1096" s="2" customFormat="1" ht="24.15" customHeight="1">
      <c r="A1096" s="38"/>
      <c r="B1096" s="179"/>
      <c r="C1096" s="180" t="s">
        <v>1665</v>
      </c>
      <c r="D1096" s="180" t="s">
        <v>168</v>
      </c>
      <c r="E1096" s="181" t="s">
        <v>1666</v>
      </c>
      <c r="F1096" s="182" t="s">
        <v>1667</v>
      </c>
      <c r="G1096" s="183" t="s">
        <v>171</v>
      </c>
      <c r="H1096" s="184">
        <v>70.649000000000001</v>
      </c>
      <c r="I1096" s="185"/>
      <c r="J1096" s="186">
        <f>ROUND(I1096*H1096,2)</f>
        <v>0</v>
      </c>
      <c r="K1096" s="182" t="s">
        <v>1</v>
      </c>
      <c r="L1096" s="39"/>
      <c r="M1096" s="187" t="s">
        <v>1</v>
      </c>
      <c r="N1096" s="188" t="s">
        <v>39</v>
      </c>
      <c r="O1096" s="77"/>
      <c r="P1096" s="189">
        <f>O1096*H1096</f>
        <v>0</v>
      </c>
      <c r="Q1096" s="189">
        <v>0</v>
      </c>
      <c r="R1096" s="189">
        <f>Q1096*H1096</f>
        <v>0</v>
      </c>
      <c r="S1096" s="189">
        <v>0</v>
      </c>
      <c r="T1096" s="190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191" t="s">
        <v>286</v>
      </c>
      <c r="AT1096" s="191" t="s">
        <v>168</v>
      </c>
      <c r="AU1096" s="191" t="s">
        <v>82</v>
      </c>
      <c r="AY1096" s="19" t="s">
        <v>166</v>
      </c>
      <c r="BE1096" s="192">
        <f>IF(N1096="základní",J1096,0)</f>
        <v>0</v>
      </c>
      <c r="BF1096" s="192">
        <f>IF(N1096="snížená",J1096,0)</f>
        <v>0</v>
      </c>
      <c r="BG1096" s="192">
        <f>IF(N1096="zákl. přenesená",J1096,0)</f>
        <v>0</v>
      </c>
      <c r="BH1096" s="192">
        <f>IF(N1096="sníž. přenesená",J1096,0)</f>
        <v>0</v>
      </c>
      <c r="BI1096" s="192">
        <f>IF(N1096="nulová",J1096,0)</f>
        <v>0</v>
      </c>
      <c r="BJ1096" s="19" t="s">
        <v>80</v>
      </c>
      <c r="BK1096" s="192">
        <f>ROUND(I1096*H1096,2)</f>
        <v>0</v>
      </c>
      <c r="BL1096" s="19" t="s">
        <v>286</v>
      </c>
      <c r="BM1096" s="191" t="s">
        <v>1668</v>
      </c>
    </row>
    <row r="1097" s="13" customFormat="1">
      <c r="A1097" s="13"/>
      <c r="B1097" s="193"/>
      <c r="C1097" s="13"/>
      <c r="D1097" s="194" t="s">
        <v>175</v>
      </c>
      <c r="E1097" s="195" t="s">
        <v>1</v>
      </c>
      <c r="F1097" s="196" t="s">
        <v>1669</v>
      </c>
      <c r="G1097" s="13"/>
      <c r="H1097" s="195" t="s">
        <v>1</v>
      </c>
      <c r="I1097" s="197"/>
      <c r="J1097" s="13"/>
      <c r="K1097" s="13"/>
      <c r="L1097" s="193"/>
      <c r="M1097" s="198"/>
      <c r="N1097" s="199"/>
      <c r="O1097" s="199"/>
      <c r="P1097" s="199"/>
      <c r="Q1097" s="199"/>
      <c r="R1097" s="199"/>
      <c r="S1097" s="199"/>
      <c r="T1097" s="200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195" t="s">
        <v>175</v>
      </c>
      <c r="AU1097" s="195" t="s">
        <v>82</v>
      </c>
      <c r="AV1097" s="13" t="s">
        <v>80</v>
      </c>
      <c r="AW1097" s="13" t="s">
        <v>30</v>
      </c>
      <c r="AX1097" s="13" t="s">
        <v>74</v>
      </c>
      <c r="AY1097" s="195" t="s">
        <v>166</v>
      </c>
    </row>
    <row r="1098" s="13" customFormat="1">
      <c r="A1098" s="13"/>
      <c r="B1098" s="193"/>
      <c r="C1098" s="13"/>
      <c r="D1098" s="194" t="s">
        <v>175</v>
      </c>
      <c r="E1098" s="195" t="s">
        <v>1</v>
      </c>
      <c r="F1098" s="196" t="s">
        <v>1670</v>
      </c>
      <c r="G1098" s="13"/>
      <c r="H1098" s="195" t="s">
        <v>1</v>
      </c>
      <c r="I1098" s="197"/>
      <c r="J1098" s="13"/>
      <c r="K1098" s="13"/>
      <c r="L1098" s="193"/>
      <c r="M1098" s="198"/>
      <c r="N1098" s="199"/>
      <c r="O1098" s="199"/>
      <c r="P1098" s="199"/>
      <c r="Q1098" s="199"/>
      <c r="R1098" s="199"/>
      <c r="S1098" s="199"/>
      <c r="T1098" s="200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195" t="s">
        <v>175</v>
      </c>
      <c r="AU1098" s="195" t="s">
        <v>82</v>
      </c>
      <c r="AV1098" s="13" t="s">
        <v>80</v>
      </c>
      <c r="AW1098" s="13" t="s">
        <v>30</v>
      </c>
      <c r="AX1098" s="13" t="s">
        <v>74</v>
      </c>
      <c r="AY1098" s="195" t="s">
        <v>166</v>
      </c>
    </row>
    <row r="1099" s="14" customFormat="1">
      <c r="A1099" s="14"/>
      <c r="B1099" s="201"/>
      <c r="C1099" s="14"/>
      <c r="D1099" s="194" t="s">
        <v>175</v>
      </c>
      <c r="E1099" s="202" t="s">
        <v>1</v>
      </c>
      <c r="F1099" s="203" t="s">
        <v>1671</v>
      </c>
      <c r="G1099" s="14"/>
      <c r="H1099" s="204">
        <v>9.2959999999999994</v>
      </c>
      <c r="I1099" s="205"/>
      <c r="J1099" s="14"/>
      <c r="K1099" s="14"/>
      <c r="L1099" s="201"/>
      <c r="M1099" s="206"/>
      <c r="N1099" s="207"/>
      <c r="O1099" s="207"/>
      <c r="P1099" s="207"/>
      <c r="Q1099" s="207"/>
      <c r="R1099" s="207"/>
      <c r="S1099" s="207"/>
      <c r="T1099" s="208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02" t="s">
        <v>175</v>
      </c>
      <c r="AU1099" s="202" t="s">
        <v>82</v>
      </c>
      <c r="AV1099" s="14" t="s">
        <v>82</v>
      </c>
      <c r="AW1099" s="14" t="s">
        <v>30</v>
      </c>
      <c r="AX1099" s="14" t="s">
        <v>74</v>
      </c>
      <c r="AY1099" s="202" t="s">
        <v>166</v>
      </c>
    </row>
    <row r="1100" s="13" customFormat="1">
      <c r="A1100" s="13"/>
      <c r="B1100" s="193"/>
      <c r="C1100" s="13"/>
      <c r="D1100" s="194" t="s">
        <v>175</v>
      </c>
      <c r="E1100" s="195" t="s">
        <v>1</v>
      </c>
      <c r="F1100" s="196" t="s">
        <v>1672</v>
      </c>
      <c r="G1100" s="13"/>
      <c r="H1100" s="195" t="s">
        <v>1</v>
      </c>
      <c r="I1100" s="197"/>
      <c r="J1100" s="13"/>
      <c r="K1100" s="13"/>
      <c r="L1100" s="193"/>
      <c r="M1100" s="198"/>
      <c r="N1100" s="199"/>
      <c r="O1100" s="199"/>
      <c r="P1100" s="199"/>
      <c r="Q1100" s="199"/>
      <c r="R1100" s="199"/>
      <c r="S1100" s="199"/>
      <c r="T1100" s="200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195" t="s">
        <v>175</v>
      </c>
      <c r="AU1100" s="195" t="s">
        <v>82</v>
      </c>
      <c r="AV1100" s="13" t="s">
        <v>80</v>
      </c>
      <c r="AW1100" s="13" t="s">
        <v>30</v>
      </c>
      <c r="AX1100" s="13" t="s">
        <v>74</v>
      </c>
      <c r="AY1100" s="195" t="s">
        <v>166</v>
      </c>
    </row>
    <row r="1101" s="14" customFormat="1">
      <c r="A1101" s="14"/>
      <c r="B1101" s="201"/>
      <c r="C1101" s="14"/>
      <c r="D1101" s="194" t="s">
        <v>175</v>
      </c>
      <c r="E1101" s="202" t="s">
        <v>1</v>
      </c>
      <c r="F1101" s="203" t="s">
        <v>1673</v>
      </c>
      <c r="G1101" s="14"/>
      <c r="H1101" s="204">
        <v>45.372</v>
      </c>
      <c r="I1101" s="205"/>
      <c r="J1101" s="14"/>
      <c r="K1101" s="14"/>
      <c r="L1101" s="201"/>
      <c r="M1101" s="206"/>
      <c r="N1101" s="207"/>
      <c r="O1101" s="207"/>
      <c r="P1101" s="207"/>
      <c r="Q1101" s="207"/>
      <c r="R1101" s="207"/>
      <c r="S1101" s="207"/>
      <c r="T1101" s="208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02" t="s">
        <v>175</v>
      </c>
      <c r="AU1101" s="202" t="s">
        <v>82</v>
      </c>
      <c r="AV1101" s="14" t="s">
        <v>82</v>
      </c>
      <c r="AW1101" s="14" t="s">
        <v>30</v>
      </c>
      <c r="AX1101" s="14" t="s">
        <v>74</v>
      </c>
      <c r="AY1101" s="202" t="s">
        <v>166</v>
      </c>
    </row>
    <row r="1102" s="13" customFormat="1">
      <c r="A1102" s="13"/>
      <c r="B1102" s="193"/>
      <c r="C1102" s="13"/>
      <c r="D1102" s="194" t="s">
        <v>175</v>
      </c>
      <c r="E1102" s="195" t="s">
        <v>1</v>
      </c>
      <c r="F1102" s="196" t="s">
        <v>1480</v>
      </c>
      <c r="G1102" s="13"/>
      <c r="H1102" s="195" t="s">
        <v>1</v>
      </c>
      <c r="I1102" s="197"/>
      <c r="J1102" s="13"/>
      <c r="K1102" s="13"/>
      <c r="L1102" s="193"/>
      <c r="M1102" s="198"/>
      <c r="N1102" s="199"/>
      <c r="O1102" s="199"/>
      <c r="P1102" s="199"/>
      <c r="Q1102" s="199"/>
      <c r="R1102" s="199"/>
      <c r="S1102" s="199"/>
      <c r="T1102" s="200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195" t="s">
        <v>175</v>
      </c>
      <c r="AU1102" s="195" t="s">
        <v>82</v>
      </c>
      <c r="AV1102" s="13" t="s">
        <v>80</v>
      </c>
      <c r="AW1102" s="13" t="s">
        <v>30</v>
      </c>
      <c r="AX1102" s="13" t="s">
        <v>74</v>
      </c>
      <c r="AY1102" s="195" t="s">
        <v>166</v>
      </c>
    </row>
    <row r="1103" s="14" customFormat="1">
      <c r="A1103" s="14"/>
      <c r="B1103" s="201"/>
      <c r="C1103" s="14"/>
      <c r="D1103" s="194" t="s">
        <v>175</v>
      </c>
      <c r="E1103" s="202" t="s">
        <v>1</v>
      </c>
      <c r="F1103" s="203" t="s">
        <v>1674</v>
      </c>
      <c r="G1103" s="14"/>
      <c r="H1103" s="204">
        <v>15.981</v>
      </c>
      <c r="I1103" s="205"/>
      <c r="J1103" s="14"/>
      <c r="K1103" s="14"/>
      <c r="L1103" s="201"/>
      <c r="M1103" s="206"/>
      <c r="N1103" s="207"/>
      <c r="O1103" s="207"/>
      <c r="P1103" s="207"/>
      <c r="Q1103" s="207"/>
      <c r="R1103" s="207"/>
      <c r="S1103" s="207"/>
      <c r="T1103" s="208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02" t="s">
        <v>175</v>
      </c>
      <c r="AU1103" s="202" t="s">
        <v>82</v>
      </c>
      <c r="AV1103" s="14" t="s">
        <v>82</v>
      </c>
      <c r="AW1103" s="14" t="s">
        <v>30</v>
      </c>
      <c r="AX1103" s="14" t="s">
        <v>74</v>
      </c>
      <c r="AY1103" s="202" t="s">
        <v>166</v>
      </c>
    </row>
    <row r="1104" s="15" customFormat="1">
      <c r="A1104" s="15"/>
      <c r="B1104" s="209"/>
      <c r="C1104" s="15"/>
      <c r="D1104" s="194" t="s">
        <v>175</v>
      </c>
      <c r="E1104" s="210" t="s">
        <v>1</v>
      </c>
      <c r="F1104" s="211" t="s">
        <v>180</v>
      </c>
      <c r="G1104" s="15"/>
      <c r="H1104" s="212">
        <v>70.649000000000001</v>
      </c>
      <c r="I1104" s="213"/>
      <c r="J1104" s="15"/>
      <c r="K1104" s="15"/>
      <c r="L1104" s="209"/>
      <c r="M1104" s="214"/>
      <c r="N1104" s="215"/>
      <c r="O1104" s="215"/>
      <c r="P1104" s="215"/>
      <c r="Q1104" s="215"/>
      <c r="R1104" s="215"/>
      <c r="S1104" s="215"/>
      <c r="T1104" s="216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10" t="s">
        <v>175</v>
      </c>
      <c r="AU1104" s="210" t="s">
        <v>82</v>
      </c>
      <c r="AV1104" s="15" t="s">
        <v>173</v>
      </c>
      <c r="AW1104" s="15" t="s">
        <v>30</v>
      </c>
      <c r="AX1104" s="15" t="s">
        <v>80</v>
      </c>
      <c r="AY1104" s="210" t="s">
        <v>166</v>
      </c>
    </row>
    <row r="1105" s="2" customFormat="1" ht="21.75" customHeight="1">
      <c r="A1105" s="38"/>
      <c r="B1105" s="179"/>
      <c r="C1105" s="217" t="s">
        <v>1675</v>
      </c>
      <c r="D1105" s="217" t="s">
        <v>259</v>
      </c>
      <c r="E1105" s="218" t="s">
        <v>1676</v>
      </c>
      <c r="F1105" s="219" t="s">
        <v>1677</v>
      </c>
      <c r="G1105" s="220" t="s">
        <v>391</v>
      </c>
      <c r="H1105" s="221">
        <v>688.60000000000002</v>
      </c>
      <c r="I1105" s="222"/>
      <c r="J1105" s="223">
        <f>ROUND(I1105*H1105,2)</f>
        <v>0</v>
      </c>
      <c r="K1105" s="219" t="s">
        <v>1</v>
      </c>
      <c r="L1105" s="224"/>
      <c r="M1105" s="225" t="s">
        <v>1</v>
      </c>
      <c r="N1105" s="226" t="s">
        <v>39</v>
      </c>
      <c r="O1105" s="77"/>
      <c r="P1105" s="189">
        <f>O1105*H1105</f>
        <v>0</v>
      </c>
      <c r="Q1105" s="189">
        <v>0.014880000000000001</v>
      </c>
      <c r="R1105" s="189">
        <f>Q1105*H1105</f>
        <v>10.246368</v>
      </c>
      <c r="S1105" s="189">
        <v>0</v>
      </c>
      <c r="T1105" s="190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191" t="s">
        <v>367</v>
      </c>
      <c r="AT1105" s="191" t="s">
        <v>259</v>
      </c>
      <c r="AU1105" s="191" t="s">
        <v>82</v>
      </c>
      <c r="AY1105" s="19" t="s">
        <v>166</v>
      </c>
      <c r="BE1105" s="192">
        <f>IF(N1105="základní",J1105,0)</f>
        <v>0</v>
      </c>
      <c r="BF1105" s="192">
        <f>IF(N1105="snížená",J1105,0)</f>
        <v>0</v>
      </c>
      <c r="BG1105" s="192">
        <f>IF(N1105="zákl. přenesená",J1105,0)</f>
        <v>0</v>
      </c>
      <c r="BH1105" s="192">
        <f>IF(N1105="sníž. přenesená",J1105,0)</f>
        <v>0</v>
      </c>
      <c r="BI1105" s="192">
        <f>IF(N1105="nulová",J1105,0)</f>
        <v>0</v>
      </c>
      <c r="BJ1105" s="19" t="s">
        <v>80</v>
      </c>
      <c r="BK1105" s="192">
        <f>ROUND(I1105*H1105,2)</f>
        <v>0</v>
      </c>
      <c r="BL1105" s="19" t="s">
        <v>286</v>
      </c>
      <c r="BM1105" s="191" t="s">
        <v>1678</v>
      </c>
    </row>
    <row r="1106" s="13" customFormat="1">
      <c r="A1106" s="13"/>
      <c r="B1106" s="193"/>
      <c r="C1106" s="13"/>
      <c r="D1106" s="194" t="s">
        <v>175</v>
      </c>
      <c r="E1106" s="195" t="s">
        <v>1</v>
      </c>
      <c r="F1106" s="196" t="s">
        <v>1669</v>
      </c>
      <c r="G1106" s="13"/>
      <c r="H1106" s="195" t="s">
        <v>1</v>
      </c>
      <c r="I1106" s="197"/>
      <c r="J1106" s="13"/>
      <c r="K1106" s="13"/>
      <c r="L1106" s="193"/>
      <c r="M1106" s="198"/>
      <c r="N1106" s="199"/>
      <c r="O1106" s="199"/>
      <c r="P1106" s="199"/>
      <c r="Q1106" s="199"/>
      <c r="R1106" s="199"/>
      <c r="S1106" s="199"/>
      <c r="T1106" s="200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195" t="s">
        <v>175</v>
      </c>
      <c r="AU1106" s="195" t="s">
        <v>82</v>
      </c>
      <c r="AV1106" s="13" t="s">
        <v>80</v>
      </c>
      <c r="AW1106" s="13" t="s">
        <v>30</v>
      </c>
      <c r="AX1106" s="13" t="s">
        <v>74</v>
      </c>
      <c r="AY1106" s="195" t="s">
        <v>166</v>
      </c>
    </row>
    <row r="1107" s="14" customFormat="1">
      <c r="A1107" s="14"/>
      <c r="B1107" s="201"/>
      <c r="C1107" s="14"/>
      <c r="D1107" s="194" t="s">
        <v>175</v>
      </c>
      <c r="E1107" s="202" t="s">
        <v>1</v>
      </c>
      <c r="F1107" s="203" t="s">
        <v>1679</v>
      </c>
      <c r="G1107" s="14"/>
      <c r="H1107" s="204">
        <v>688.60000000000002</v>
      </c>
      <c r="I1107" s="205"/>
      <c r="J1107" s="14"/>
      <c r="K1107" s="14"/>
      <c r="L1107" s="201"/>
      <c r="M1107" s="206"/>
      <c r="N1107" s="207"/>
      <c r="O1107" s="207"/>
      <c r="P1107" s="207"/>
      <c r="Q1107" s="207"/>
      <c r="R1107" s="207"/>
      <c r="S1107" s="207"/>
      <c r="T1107" s="208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02" t="s">
        <v>175</v>
      </c>
      <c r="AU1107" s="202" t="s">
        <v>82</v>
      </c>
      <c r="AV1107" s="14" t="s">
        <v>82</v>
      </c>
      <c r="AW1107" s="14" t="s">
        <v>30</v>
      </c>
      <c r="AX1107" s="14" t="s">
        <v>80</v>
      </c>
      <c r="AY1107" s="202" t="s">
        <v>166</v>
      </c>
    </row>
    <row r="1108" s="2" customFormat="1" ht="16.5" customHeight="1">
      <c r="A1108" s="38"/>
      <c r="B1108" s="179"/>
      <c r="C1108" s="180" t="s">
        <v>1680</v>
      </c>
      <c r="D1108" s="180" t="s">
        <v>168</v>
      </c>
      <c r="E1108" s="181" t="s">
        <v>1681</v>
      </c>
      <c r="F1108" s="182" t="s">
        <v>1682</v>
      </c>
      <c r="G1108" s="183" t="s">
        <v>391</v>
      </c>
      <c r="H1108" s="184">
        <v>170</v>
      </c>
      <c r="I1108" s="185"/>
      <c r="J1108" s="186">
        <f>ROUND(I1108*H1108,2)</f>
        <v>0</v>
      </c>
      <c r="K1108" s="182" t="s">
        <v>172</v>
      </c>
      <c r="L1108" s="39"/>
      <c r="M1108" s="187" t="s">
        <v>1</v>
      </c>
      <c r="N1108" s="188" t="s">
        <v>39</v>
      </c>
      <c r="O1108" s="77"/>
      <c r="P1108" s="189">
        <f>O1108*H1108</f>
        <v>0</v>
      </c>
      <c r="Q1108" s="189">
        <v>0</v>
      </c>
      <c r="R1108" s="189">
        <f>Q1108*H1108</f>
        <v>0</v>
      </c>
      <c r="S1108" s="189">
        <v>0</v>
      </c>
      <c r="T1108" s="190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191" t="s">
        <v>286</v>
      </c>
      <c r="AT1108" s="191" t="s">
        <v>168</v>
      </c>
      <c r="AU1108" s="191" t="s">
        <v>82</v>
      </c>
      <c r="AY1108" s="19" t="s">
        <v>166</v>
      </c>
      <c r="BE1108" s="192">
        <f>IF(N1108="základní",J1108,0)</f>
        <v>0</v>
      </c>
      <c r="BF1108" s="192">
        <f>IF(N1108="snížená",J1108,0)</f>
        <v>0</v>
      </c>
      <c r="BG1108" s="192">
        <f>IF(N1108="zákl. přenesená",J1108,0)</f>
        <v>0</v>
      </c>
      <c r="BH1108" s="192">
        <f>IF(N1108="sníž. přenesená",J1108,0)</f>
        <v>0</v>
      </c>
      <c r="BI1108" s="192">
        <f>IF(N1108="nulová",J1108,0)</f>
        <v>0</v>
      </c>
      <c r="BJ1108" s="19" t="s">
        <v>80</v>
      </c>
      <c r="BK1108" s="192">
        <f>ROUND(I1108*H1108,2)</f>
        <v>0</v>
      </c>
      <c r="BL1108" s="19" t="s">
        <v>286</v>
      </c>
      <c r="BM1108" s="191" t="s">
        <v>1683</v>
      </c>
    </row>
    <row r="1109" s="13" customFormat="1">
      <c r="A1109" s="13"/>
      <c r="B1109" s="193"/>
      <c r="C1109" s="13"/>
      <c r="D1109" s="194" t="s">
        <v>175</v>
      </c>
      <c r="E1109" s="195" t="s">
        <v>1</v>
      </c>
      <c r="F1109" s="196" t="s">
        <v>1684</v>
      </c>
      <c r="G1109" s="13"/>
      <c r="H1109" s="195" t="s">
        <v>1</v>
      </c>
      <c r="I1109" s="197"/>
      <c r="J1109" s="13"/>
      <c r="K1109" s="13"/>
      <c r="L1109" s="193"/>
      <c r="M1109" s="198"/>
      <c r="N1109" s="199"/>
      <c r="O1109" s="199"/>
      <c r="P1109" s="199"/>
      <c r="Q1109" s="199"/>
      <c r="R1109" s="199"/>
      <c r="S1109" s="199"/>
      <c r="T1109" s="200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195" t="s">
        <v>175</v>
      </c>
      <c r="AU1109" s="195" t="s">
        <v>82</v>
      </c>
      <c r="AV1109" s="13" t="s">
        <v>80</v>
      </c>
      <c r="AW1109" s="13" t="s">
        <v>30</v>
      </c>
      <c r="AX1109" s="13" t="s">
        <v>74</v>
      </c>
      <c r="AY1109" s="195" t="s">
        <v>166</v>
      </c>
    </row>
    <row r="1110" s="14" customFormat="1">
      <c r="A1110" s="14"/>
      <c r="B1110" s="201"/>
      <c r="C1110" s="14"/>
      <c r="D1110" s="194" t="s">
        <v>175</v>
      </c>
      <c r="E1110" s="202" t="s">
        <v>1</v>
      </c>
      <c r="F1110" s="203" t="s">
        <v>1110</v>
      </c>
      <c r="G1110" s="14"/>
      <c r="H1110" s="204">
        <v>170</v>
      </c>
      <c r="I1110" s="205"/>
      <c r="J1110" s="14"/>
      <c r="K1110" s="14"/>
      <c r="L1110" s="201"/>
      <c r="M1110" s="206"/>
      <c r="N1110" s="207"/>
      <c r="O1110" s="207"/>
      <c r="P1110" s="207"/>
      <c r="Q1110" s="207"/>
      <c r="R1110" s="207"/>
      <c r="S1110" s="207"/>
      <c r="T1110" s="208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02" t="s">
        <v>175</v>
      </c>
      <c r="AU1110" s="202" t="s">
        <v>82</v>
      </c>
      <c r="AV1110" s="14" t="s">
        <v>82</v>
      </c>
      <c r="AW1110" s="14" t="s">
        <v>30</v>
      </c>
      <c r="AX1110" s="14" t="s">
        <v>74</v>
      </c>
      <c r="AY1110" s="202" t="s">
        <v>166</v>
      </c>
    </row>
    <row r="1111" s="15" customFormat="1">
      <c r="A1111" s="15"/>
      <c r="B1111" s="209"/>
      <c r="C1111" s="15"/>
      <c r="D1111" s="194" t="s">
        <v>175</v>
      </c>
      <c r="E1111" s="210" t="s">
        <v>1</v>
      </c>
      <c r="F1111" s="211" t="s">
        <v>180</v>
      </c>
      <c r="G1111" s="15"/>
      <c r="H1111" s="212">
        <v>170</v>
      </c>
      <c r="I1111" s="213"/>
      <c r="J1111" s="15"/>
      <c r="K1111" s="15"/>
      <c r="L1111" s="209"/>
      <c r="M1111" s="214"/>
      <c r="N1111" s="215"/>
      <c r="O1111" s="215"/>
      <c r="P1111" s="215"/>
      <c r="Q1111" s="215"/>
      <c r="R1111" s="215"/>
      <c r="S1111" s="215"/>
      <c r="T1111" s="216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T1111" s="210" t="s">
        <v>175</v>
      </c>
      <c r="AU1111" s="210" t="s">
        <v>82</v>
      </c>
      <c r="AV1111" s="15" t="s">
        <v>173</v>
      </c>
      <c r="AW1111" s="15" t="s">
        <v>30</v>
      </c>
      <c r="AX1111" s="15" t="s">
        <v>80</v>
      </c>
      <c r="AY1111" s="210" t="s">
        <v>166</v>
      </c>
    </row>
    <row r="1112" s="2" customFormat="1" ht="16.5" customHeight="1">
      <c r="A1112" s="38"/>
      <c r="B1112" s="179"/>
      <c r="C1112" s="217" t="s">
        <v>1685</v>
      </c>
      <c r="D1112" s="217" t="s">
        <v>259</v>
      </c>
      <c r="E1112" s="218" t="s">
        <v>1444</v>
      </c>
      <c r="F1112" s="219" t="s">
        <v>1445</v>
      </c>
      <c r="G1112" s="220" t="s">
        <v>189</v>
      </c>
      <c r="H1112" s="221">
        <v>0.001</v>
      </c>
      <c r="I1112" s="222"/>
      <c r="J1112" s="223">
        <f>ROUND(I1112*H1112,2)</f>
        <v>0</v>
      </c>
      <c r="K1112" s="219" t="s">
        <v>172</v>
      </c>
      <c r="L1112" s="224"/>
      <c r="M1112" s="225" t="s">
        <v>1</v>
      </c>
      <c r="N1112" s="226" t="s">
        <v>39</v>
      </c>
      <c r="O1112" s="77"/>
      <c r="P1112" s="189">
        <f>O1112*H1112</f>
        <v>0</v>
      </c>
      <c r="Q1112" s="189">
        <v>0.55000000000000004</v>
      </c>
      <c r="R1112" s="189">
        <f>Q1112*H1112</f>
        <v>0.00055000000000000003</v>
      </c>
      <c r="S1112" s="189">
        <v>0</v>
      </c>
      <c r="T1112" s="190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191" t="s">
        <v>367</v>
      </c>
      <c r="AT1112" s="191" t="s">
        <v>259</v>
      </c>
      <c r="AU1112" s="191" t="s">
        <v>82</v>
      </c>
      <c r="AY1112" s="19" t="s">
        <v>166</v>
      </c>
      <c r="BE1112" s="192">
        <f>IF(N1112="základní",J1112,0)</f>
        <v>0</v>
      </c>
      <c r="BF1112" s="192">
        <f>IF(N1112="snížená",J1112,0)</f>
        <v>0</v>
      </c>
      <c r="BG1112" s="192">
        <f>IF(N1112="zákl. přenesená",J1112,0)</f>
        <v>0</v>
      </c>
      <c r="BH1112" s="192">
        <f>IF(N1112="sníž. přenesená",J1112,0)</f>
        <v>0</v>
      </c>
      <c r="BI1112" s="192">
        <f>IF(N1112="nulová",J1112,0)</f>
        <v>0</v>
      </c>
      <c r="BJ1112" s="19" t="s">
        <v>80</v>
      </c>
      <c r="BK1112" s="192">
        <f>ROUND(I1112*H1112,2)</f>
        <v>0</v>
      </c>
      <c r="BL1112" s="19" t="s">
        <v>286</v>
      </c>
      <c r="BM1112" s="191" t="s">
        <v>1686</v>
      </c>
    </row>
    <row r="1113" s="13" customFormat="1">
      <c r="A1113" s="13"/>
      <c r="B1113" s="193"/>
      <c r="C1113" s="13"/>
      <c r="D1113" s="194" t="s">
        <v>175</v>
      </c>
      <c r="E1113" s="195" t="s">
        <v>1</v>
      </c>
      <c r="F1113" s="196" t="s">
        <v>1684</v>
      </c>
      <c r="G1113" s="13"/>
      <c r="H1113" s="195" t="s">
        <v>1</v>
      </c>
      <c r="I1113" s="197"/>
      <c r="J1113" s="13"/>
      <c r="K1113" s="13"/>
      <c r="L1113" s="193"/>
      <c r="M1113" s="198"/>
      <c r="N1113" s="199"/>
      <c r="O1113" s="199"/>
      <c r="P1113" s="199"/>
      <c r="Q1113" s="199"/>
      <c r="R1113" s="199"/>
      <c r="S1113" s="199"/>
      <c r="T1113" s="200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195" t="s">
        <v>175</v>
      </c>
      <c r="AU1113" s="195" t="s">
        <v>82</v>
      </c>
      <c r="AV1113" s="13" t="s">
        <v>80</v>
      </c>
      <c r="AW1113" s="13" t="s">
        <v>30</v>
      </c>
      <c r="AX1113" s="13" t="s">
        <v>74</v>
      </c>
      <c r="AY1113" s="195" t="s">
        <v>166</v>
      </c>
    </row>
    <row r="1114" s="14" customFormat="1">
      <c r="A1114" s="14"/>
      <c r="B1114" s="201"/>
      <c r="C1114" s="14"/>
      <c r="D1114" s="194" t="s">
        <v>175</v>
      </c>
      <c r="E1114" s="202" t="s">
        <v>1</v>
      </c>
      <c r="F1114" s="203" t="s">
        <v>1687</v>
      </c>
      <c r="G1114" s="14"/>
      <c r="H1114" s="204">
        <v>0.44900000000000001</v>
      </c>
      <c r="I1114" s="205"/>
      <c r="J1114" s="14"/>
      <c r="K1114" s="14"/>
      <c r="L1114" s="201"/>
      <c r="M1114" s="206"/>
      <c r="N1114" s="207"/>
      <c r="O1114" s="207"/>
      <c r="P1114" s="207"/>
      <c r="Q1114" s="207"/>
      <c r="R1114" s="207"/>
      <c r="S1114" s="207"/>
      <c r="T1114" s="208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02" t="s">
        <v>175</v>
      </c>
      <c r="AU1114" s="202" t="s">
        <v>82</v>
      </c>
      <c r="AV1114" s="14" t="s">
        <v>82</v>
      </c>
      <c r="AW1114" s="14" t="s">
        <v>30</v>
      </c>
      <c r="AX1114" s="14" t="s">
        <v>80</v>
      </c>
      <c r="AY1114" s="202" t="s">
        <v>166</v>
      </c>
    </row>
    <row r="1115" s="14" customFormat="1">
      <c r="A1115" s="14"/>
      <c r="B1115" s="201"/>
      <c r="C1115" s="14"/>
      <c r="D1115" s="194" t="s">
        <v>175</v>
      </c>
      <c r="E1115" s="14"/>
      <c r="F1115" s="203" t="s">
        <v>1688</v>
      </c>
      <c r="G1115" s="14"/>
      <c r="H1115" s="204">
        <v>0.001</v>
      </c>
      <c r="I1115" s="205"/>
      <c r="J1115" s="14"/>
      <c r="K1115" s="14"/>
      <c r="L1115" s="201"/>
      <c r="M1115" s="206"/>
      <c r="N1115" s="207"/>
      <c r="O1115" s="207"/>
      <c r="P1115" s="207"/>
      <c r="Q1115" s="207"/>
      <c r="R1115" s="207"/>
      <c r="S1115" s="207"/>
      <c r="T1115" s="208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02" t="s">
        <v>175</v>
      </c>
      <c r="AU1115" s="202" t="s">
        <v>82</v>
      </c>
      <c r="AV1115" s="14" t="s">
        <v>82</v>
      </c>
      <c r="AW1115" s="14" t="s">
        <v>3</v>
      </c>
      <c r="AX1115" s="14" t="s">
        <v>80</v>
      </c>
      <c r="AY1115" s="202" t="s">
        <v>166</v>
      </c>
    </row>
    <row r="1116" s="2" customFormat="1" ht="21.75" customHeight="1">
      <c r="A1116" s="38"/>
      <c r="B1116" s="179"/>
      <c r="C1116" s="180" t="s">
        <v>1689</v>
      </c>
      <c r="D1116" s="180" t="s">
        <v>168</v>
      </c>
      <c r="E1116" s="181" t="s">
        <v>1690</v>
      </c>
      <c r="F1116" s="182" t="s">
        <v>1691</v>
      </c>
      <c r="G1116" s="183" t="s">
        <v>391</v>
      </c>
      <c r="H1116" s="184">
        <v>77.400000000000006</v>
      </c>
      <c r="I1116" s="185"/>
      <c r="J1116" s="186">
        <f>ROUND(I1116*H1116,2)</f>
        <v>0</v>
      </c>
      <c r="K1116" s="182" t="s">
        <v>172</v>
      </c>
      <c r="L1116" s="39"/>
      <c r="M1116" s="187" t="s">
        <v>1</v>
      </c>
      <c r="N1116" s="188" t="s">
        <v>39</v>
      </c>
      <c r="O1116" s="77"/>
      <c r="P1116" s="189">
        <f>O1116*H1116</f>
        <v>0</v>
      </c>
      <c r="Q1116" s="189">
        <v>0</v>
      </c>
      <c r="R1116" s="189">
        <f>Q1116*H1116</f>
        <v>0</v>
      </c>
      <c r="S1116" s="189">
        <v>0</v>
      </c>
      <c r="T1116" s="190">
        <f>S1116*H1116</f>
        <v>0</v>
      </c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  <c r="AE1116" s="38"/>
      <c r="AR1116" s="191" t="s">
        <v>286</v>
      </c>
      <c r="AT1116" s="191" t="s">
        <v>168</v>
      </c>
      <c r="AU1116" s="191" t="s">
        <v>82</v>
      </c>
      <c r="AY1116" s="19" t="s">
        <v>166</v>
      </c>
      <c r="BE1116" s="192">
        <f>IF(N1116="základní",J1116,0)</f>
        <v>0</v>
      </c>
      <c r="BF1116" s="192">
        <f>IF(N1116="snížená",J1116,0)</f>
        <v>0</v>
      </c>
      <c r="BG1116" s="192">
        <f>IF(N1116="zákl. přenesená",J1116,0)</f>
        <v>0</v>
      </c>
      <c r="BH1116" s="192">
        <f>IF(N1116="sníž. přenesená",J1116,0)</f>
        <v>0</v>
      </c>
      <c r="BI1116" s="192">
        <f>IF(N1116="nulová",J1116,0)</f>
        <v>0</v>
      </c>
      <c r="BJ1116" s="19" t="s">
        <v>80</v>
      </c>
      <c r="BK1116" s="192">
        <f>ROUND(I1116*H1116,2)</f>
        <v>0</v>
      </c>
      <c r="BL1116" s="19" t="s">
        <v>286</v>
      </c>
      <c r="BM1116" s="191" t="s">
        <v>1692</v>
      </c>
    </row>
    <row r="1117" s="13" customFormat="1">
      <c r="A1117" s="13"/>
      <c r="B1117" s="193"/>
      <c r="C1117" s="13"/>
      <c r="D1117" s="194" t="s">
        <v>175</v>
      </c>
      <c r="E1117" s="195" t="s">
        <v>1</v>
      </c>
      <c r="F1117" s="196" t="s">
        <v>1693</v>
      </c>
      <c r="G1117" s="13"/>
      <c r="H1117" s="195" t="s">
        <v>1</v>
      </c>
      <c r="I1117" s="197"/>
      <c r="J1117" s="13"/>
      <c r="K1117" s="13"/>
      <c r="L1117" s="193"/>
      <c r="M1117" s="198"/>
      <c r="N1117" s="199"/>
      <c r="O1117" s="199"/>
      <c r="P1117" s="199"/>
      <c r="Q1117" s="199"/>
      <c r="R1117" s="199"/>
      <c r="S1117" s="199"/>
      <c r="T1117" s="200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195" t="s">
        <v>175</v>
      </c>
      <c r="AU1117" s="195" t="s">
        <v>82</v>
      </c>
      <c r="AV1117" s="13" t="s">
        <v>80</v>
      </c>
      <c r="AW1117" s="13" t="s">
        <v>30</v>
      </c>
      <c r="AX1117" s="13" t="s">
        <v>74</v>
      </c>
      <c r="AY1117" s="195" t="s">
        <v>166</v>
      </c>
    </row>
    <row r="1118" s="13" customFormat="1">
      <c r="A1118" s="13"/>
      <c r="B1118" s="193"/>
      <c r="C1118" s="13"/>
      <c r="D1118" s="194" t="s">
        <v>175</v>
      </c>
      <c r="E1118" s="195" t="s">
        <v>1</v>
      </c>
      <c r="F1118" s="196" t="s">
        <v>1694</v>
      </c>
      <c r="G1118" s="13"/>
      <c r="H1118" s="195" t="s">
        <v>1</v>
      </c>
      <c r="I1118" s="197"/>
      <c r="J1118" s="13"/>
      <c r="K1118" s="13"/>
      <c r="L1118" s="193"/>
      <c r="M1118" s="198"/>
      <c r="N1118" s="199"/>
      <c r="O1118" s="199"/>
      <c r="P1118" s="199"/>
      <c r="Q1118" s="199"/>
      <c r="R1118" s="199"/>
      <c r="S1118" s="199"/>
      <c r="T1118" s="200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195" t="s">
        <v>175</v>
      </c>
      <c r="AU1118" s="195" t="s">
        <v>82</v>
      </c>
      <c r="AV1118" s="13" t="s">
        <v>80</v>
      </c>
      <c r="AW1118" s="13" t="s">
        <v>30</v>
      </c>
      <c r="AX1118" s="13" t="s">
        <v>74</v>
      </c>
      <c r="AY1118" s="195" t="s">
        <v>166</v>
      </c>
    </row>
    <row r="1119" s="14" customFormat="1">
      <c r="A1119" s="14"/>
      <c r="B1119" s="201"/>
      <c r="C1119" s="14"/>
      <c r="D1119" s="194" t="s">
        <v>175</v>
      </c>
      <c r="E1119" s="202" t="s">
        <v>1</v>
      </c>
      <c r="F1119" s="203" t="s">
        <v>1695</v>
      </c>
      <c r="G1119" s="14"/>
      <c r="H1119" s="204">
        <v>44.399999999999999</v>
      </c>
      <c r="I1119" s="205"/>
      <c r="J1119" s="14"/>
      <c r="K1119" s="14"/>
      <c r="L1119" s="201"/>
      <c r="M1119" s="206"/>
      <c r="N1119" s="207"/>
      <c r="O1119" s="207"/>
      <c r="P1119" s="207"/>
      <c r="Q1119" s="207"/>
      <c r="R1119" s="207"/>
      <c r="S1119" s="207"/>
      <c r="T1119" s="208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02" t="s">
        <v>175</v>
      </c>
      <c r="AU1119" s="202" t="s">
        <v>82</v>
      </c>
      <c r="AV1119" s="14" t="s">
        <v>82</v>
      </c>
      <c r="AW1119" s="14" t="s">
        <v>30</v>
      </c>
      <c r="AX1119" s="14" t="s">
        <v>74</v>
      </c>
      <c r="AY1119" s="202" t="s">
        <v>166</v>
      </c>
    </row>
    <row r="1120" s="13" customFormat="1">
      <c r="A1120" s="13"/>
      <c r="B1120" s="193"/>
      <c r="C1120" s="13"/>
      <c r="D1120" s="194" t="s">
        <v>175</v>
      </c>
      <c r="E1120" s="195" t="s">
        <v>1</v>
      </c>
      <c r="F1120" s="196" t="s">
        <v>1696</v>
      </c>
      <c r="G1120" s="13"/>
      <c r="H1120" s="195" t="s">
        <v>1</v>
      </c>
      <c r="I1120" s="197"/>
      <c r="J1120" s="13"/>
      <c r="K1120" s="13"/>
      <c r="L1120" s="193"/>
      <c r="M1120" s="198"/>
      <c r="N1120" s="199"/>
      <c r="O1120" s="199"/>
      <c r="P1120" s="199"/>
      <c r="Q1120" s="199"/>
      <c r="R1120" s="199"/>
      <c r="S1120" s="199"/>
      <c r="T1120" s="200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195" t="s">
        <v>175</v>
      </c>
      <c r="AU1120" s="195" t="s">
        <v>82</v>
      </c>
      <c r="AV1120" s="13" t="s">
        <v>80</v>
      </c>
      <c r="AW1120" s="13" t="s">
        <v>30</v>
      </c>
      <c r="AX1120" s="13" t="s">
        <v>74</v>
      </c>
      <c r="AY1120" s="195" t="s">
        <v>166</v>
      </c>
    </row>
    <row r="1121" s="14" customFormat="1">
      <c r="A1121" s="14"/>
      <c r="B1121" s="201"/>
      <c r="C1121" s="14"/>
      <c r="D1121" s="194" t="s">
        <v>175</v>
      </c>
      <c r="E1121" s="202" t="s">
        <v>1</v>
      </c>
      <c r="F1121" s="203" t="s">
        <v>1697</v>
      </c>
      <c r="G1121" s="14"/>
      <c r="H1121" s="204">
        <v>33</v>
      </c>
      <c r="I1121" s="205"/>
      <c r="J1121" s="14"/>
      <c r="K1121" s="14"/>
      <c r="L1121" s="201"/>
      <c r="M1121" s="206"/>
      <c r="N1121" s="207"/>
      <c r="O1121" s="207"/>
      <c r="P1121" s="207"/>
      <c r="Q1121" s="207"/>
      <c r="R1121" s="207"/>
      <c r="S1121" s="207"/>
      <c r="T1121" s="208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02" t="s">
        <v>175</v>
      </c>
      <c r="AU1121" s="202" t="s">
        <v>82</v>
      </c>
      <c r="AV1121" s="14" t="s">
        <v>82</v>
      </c>
      <c r="AW1121" s="14" t="s">
        <v>30</v>
      </c>
      <c r="AX1121" s="14" t="s">
        <v>74</v>
      </c>
      <c r="AY1121" s="202" t="s">
        <v>166</v>
      </c>
    </row>
    <row r="1122" s="15" customFormat="1">
      <c r="A1122" s="15"/>
      <c r="B1122" s="209"/>
      <c r="C1122" s="15"/>
      <c r="D1122" s="194" t="s">
        <v>175</v>
      </c>
      <c r="E1122" s="210" t="s">
        <v>1</v>
      </c>
      <c r="F1122" s="211" t="s">
        <v>180</v>
      </c>
      <c r="G1122" s="15"/>
      <c r="H1122" s="212">
        <v>77.400000000000006</v>
      </c>
      <c r="I1122" s="213"/>
      <c r="J1122" s="15"/>
      <c r="K1122" s="15"/>
      <c r="L1122" s="209"/>
      <c r="M1122" s="214"/>
      <c r="N1122" s="215"/>
      <c r="O1122" s="215"/>
      <c r="P1122" s="215"/>
      <c r="Q1122" s="215"/>
      <c r="R1122" s="215"/>
      <c r="S1122" s="215"/>
      <c r="T1122" s="216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10" t="s">
        <v>175</v>
      </c>
      <c r="AU1122" s="210" t="s">
        <v>82</v>
      </c>
      <c r="AV1122" s="15" t="s">
        <v>173</v>
      </c>
      <c r="AW1122" s="15" t="s">
        <v>30</v>
      </c>
      <c r="AX1122" s="15" t="s">
        <v>80</v>
      </c>
      <c r="AY1122" s="210" t="s">
        <v>166</v>
      </c>
    </row>
    <row r="1123" s="2" customFormat="1" ht="16.5" customHeight="1">
      <c r="A1123" s="38"/>
      <c r="B1123" s="179"/>
      <c r="C1123" s="217" t="s">
        <v>1698</v>
      </c>
      <c r="D1123" s="217" t="s">
        <v>259</v>
      </c>
      <c r="E1123" s="218" t="s">
        <v>1444</v>
      </c>
      <c r="F1123" s="219" t="s">
        <v>1445</v>
      </c>
      <c r="G1123" s="220" t="s">
        <v>189</v>
      </c>
      <c r="H1123" s="221">
        <v>0.31</v>
      </c>
      <c r="I1123" s="222"/>
      <c r="J1123" s="223">
        <f>ROUND(I1123*H1123,2)</f>
        <v>0</v>
      </c>
      <c r="K1123" s="219" t="s">
        <v>172</v>
      </c>
      <c r="L1123" s="224"/>
      <c r="M1123" s="225" t="s">
        <v>1</v>
      </c>
      <c r="N1123" s="226" t="s">
        <v>39</v>
      </c>
      <c r="O1123" s="77"/>
      <c r="P1123" s="189">
        <f>O1123*H1123</f>
        <v>0</v>
      </c>
      <c r="Q1123" s="189">
        <v>0.55000000000000004</v>
      </c>
      <c r="R1123" s="189">
        <f>Q1123*H1123</f>
        <v>0.17050000000000001</v>
      </c>
      <c r="S1123" s="189">
        <v>0</v>
      </c>
      <c r="T1123" s="190">
        <f>S1123*H1123</f>
        <v>0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191" t="s">
        <v>367</v>
      </c>
      <c r="AT1123" s="191" t="s">
        <v>259</v>
      </c>
      <c r="AU1123" s="191" t="s">
        <v>82</v>
      </c>
      <c r="AY1123" s="19" t="s">
        <v>166</v>
      </c>
      <c r="BE1123" s="192">
        <f>IF(N1123="základní",J1123,0)</f>
        <v>0</v>
      </c>
      <c r="BF1123" s="192">
        <f>IF(N1123="snížená",J1123,0)</f>
        <v>0</v>
      </c>
      <c r="BG1123" s="192">
        <f>IF(N1123="zákl. přenesená",J1123,0)</f>
        <v>0</v>
      </c>
      <c r="BH1123" s="192">
        <f>IF(N1123="sníž. přenesená",J1123,0)</f>
        <v>0</v>
      </c>
      <c r="BI1123" s="192">
        <f>IF(N1123="nulová",J1123,0)</f>
        <v>0</v>
      </c>
      <c r="BJ1123" s="19" t="s">
        <v>80</v>
      </c>
      <c r="BK1123" s="192">
        <f>ROUND(I1123*H1123,2)</f>
        <v>0</v>
      </c>
      <c r="BL1123" s="19" t="s">
        <v>286</v>
      </c>
      <c r="BM1123" s="191" t="s">
        <v>1699</v>
      </c>
    </row>
    <row r="1124" s="13" customFormat="1">
      <c r="A1124" s="13"/>
      <c r="B1124" s="193"/>
      <c r="C1124" s="13"/>
      <c r="D1124" s="194" t="s">
        <v>175</v>
      </c>
      <c r="E1124" s="195" t="s">
        <v>1</v>
      </c>
      <c r="F1124" s="196" t="s">
        <v>1693</v>
      </c>
      <c r="G1124" s="13"/>
      <c r="H1124" s="195" t="s">
        <v>1</v>
      </c>
      <c r="I1124" s="197"/>
      <c r="J1124" s="13"/>
      <c r="K1124" s="13"/>
      <c r="L1124" s="193"/>
      <c r="M1124" s="198"/>
      <c r="N1124" s="199"/>
      <c r="O1124" s="199"/>
      <c r="P1124" s="199"/>
      <c r="Q1124" s="199"/>
      <c r="R1124" s="199"/>
      <c r="S1124" s="199"/>
      <c r="T1124" s="200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195" t="s">
        <v>175</v>
      </c>
      <c r="AU1124" s="195" t="s">
        <v>82</v>
      </c>
      <c r="AV1124" s="13" t="s">
        <v>80</v>
      </c>
      <c r="AW1124" s="13" t="s">
        <v>30</v>
      </c>
      <c r="AX1124" s="13" t="s">
        <v>74</v>
      </c>
      <c r="AY1124" s="195" t="s">
        <v>166</v>
      </c>
    </row>
    <row r="1125" s="13" customFormat="1">
      <c r="A1125" s="13"/>
      <c r="B1125" s="193"/>
      <c r="C1125" s="13"/>
      <c r="D1125" s="194" t="s">
        <v>175</v>
      </c>
      <c r="E1125" s="195" t="s">
        <v>1</v>
      </c>
      <c r="F1125" s="196" t="s">
        <v>1694</v>
      </c>
      <c r="G1125" s="13"/>
      <c r="H1125" s="195" t="s">
        <v>1</v>
      </c>
      <c r="I1125" s="197"/>
      <c r="J1125" s="13"/>
      <c r="K1125" s="13"/>
      <c r="L1125" s="193"/>
      <c r="M1125" s="198"/>
      <c r="N1125" s="199"/>
      <c r="O1125" s="199"/>
      <c r="P1125" s="199"/>
      <c r="Q1125" s="199"/>
      <c r="R1125" s="199"/>
      <c r="S1125" s="199"/>
      <c r="T1125" s="200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195" t="s">
        <v>175</v>
      </c>
      <c r="AU1125" s="195" t="s">
        <v>82</v>
      </c>
      <c r="AV1125" s="13" t="s">
        <v>80</v>
      </c>
      <c r="AW1125" s="13" t="s">
        <v>30</v>
      </c>
      <c r="AX1125" s="13" t="s">
        <v>74</v>
      </c>
      <c r="AY1125" s="195" t="s">
        <v>166</v>
      </c>
    </row>
    <row r="1126" s="14" customFormat="1">
      <c r="A1126" s="14"/>
      <c r="B1126" s="201"/>
      <c r="C1126" s="14"/>
      <c r="D1126" s="194" t="s">
        <v>175</v>
      </c>
      <c r="E1126" s="202" t="s">
        <v>1</v>
      </c>
      <c r="F1126" s="203" t="s">
        <v>1700</v>
      </c>
      <c r="G1126" s="14"/>
      <c r="H1126" s="204">
        <v>0.23400000000000001</v>
      </c>
      <c r="I1126" s="205"/>
      <c r="J1126" s="14"/>
      <c r="K1126" s="14"/>
      <c r="L1126" s="201"/>
      <c r="M1126" s="206"/>
      <c r="N1126" s="207"/>
      <c r="O1126" s="207"/>
      <c r="P1126" s="207"/>
      <c r="Q1126" s="207"/>
      <c r="R1126" s="207"/>
      <c r="S1126" s="207"/>
      <c r="T1126" s="208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02" t="s">
        <v>175</v>
      </c>
      <c r="AU1126" s="202" t="s">
        <v>82</v>
      </c>
      <c r="AV1126" s="14" t="s">
        <v>82</v>
      </c>
      <c r="AW1126" s="14" t="s">
        <v>30</v>
      </c>
      <c r="AX1126" s="14" t="s">
        <v>74</v>
      </c>
      <c r="AY1126" s="202" t="s">
        <v>166</v>
      </c>
    </row>
    <row r="1127" s="13" customFormat="1">
      <c r="A1127" s="13"/>
      <c r="B1127" s="193"/>
      <c r="C1127" s="13"/>
      <c r="D1127" s="194" t="s">
        <v>175</v>
      </c>
      <c r="E1127" s="195" t="s">
        <v>1</v>
      </c>
      <c r="F1127" s="196" t="s">
        <v>1696</v>
      </c>
      <c r="G1127" s="13"/>
      <c r="H1127" s="195" t="s">
        <v>1</v>
      </c>
      <c r="I1127" s="197"/>
      <c r="J1127" s="13"/>
      <c r="K1127" s="13"/>
      <c r="L1127" s="193"/>
      <c r="M1127" s="198"/>
      <c r="N1127" s="199"/>
      <c r="O1127" s="199"/>
      <c r="P1127" s="199"/>
      <c r="Q1127" s="199"/>
      <c r="R1127" s="199"/>
      <c r="S1127" s="199"/>
      <c r="T1127" s="200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195" t="s">
        <v>175</v>
      </c>
      <c r="AU1127" s="195" t="s">
        <v>82</v>
      </c>
      <c r="AV1127" s="13" t="s">
        <v>80</v>
      </c>
      <c r="AW1127" s="13" t="s">
        <v>30</v>
      </c>
      <c r="AX1127" s="13" t="s">
        <v>74</v>
      </c>
      <c r="AY1127" s="195" t="s">
        <v>166</v>
      </c>
    </row>
    <row r="1128" s="14" customFormat="1">
      <c r="A1128" s="14"/>
      <c r="B1128" s="201"/>
      <c r="C1128" s="14"/>
      <c r="D1128" s="194" t="s">
        <v>175</v>
      </c>
      <c r="E1128" s="202" t="s">
        <v>1</v>
      </c>
      <c r="F1128" s="203" t="s">
        <v>1701</v>
      </c>
      <c r="G1128" s="14"/>
      <c r="H1128" s="204">
        <v>0.075999999999999998</v>
      </c>
      <c r="I1128" s="205"/>
      <c r="J1128" s="14"/>
      <c r="K1128" s="14"/>
      <c r="L1128" s="201"/>
      <c r="M1128" s="206"/>
      <c r="N1128" s="207"/>
      <c r="O1128" s="207"/>
      <c r="P1128" s="207"/>
      <c r="Q1128" s="207"/>
      <c r="R1128" s="207"/>
      <c r="S1128" s="207"/>
      <c r="T1128" s="208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02" t="s">
        <v>175</v>
      </c>
      <c r="AU1128" s="202" t="s">
        <v>82</v>
      </c>
      <c r="AV1128" s="14" t="s">
        <v>82</v>
      </c>
      <c r="AW1128" s="14" t="s">
        <v>30</v>
      </c>
      <c r="AX1128" s="14" t="s">
        <v>74</v>
      </c>
      <c r="AY1128" s="202" t="s">
        <v>166</v>
      </c>
    </row>
    <row r="1129" s="15" customFormat="1">
      <c r="A1129" s="15"/>
      <c r="B1129" s="209"/>
      <c r="C1129" s="15"/>
      <c r="D1129" s="194" t="s">
        <v>175</v>
      </c>
      <c r="E1129" s="210" t="s">
        <v>1</v>
      </c>
      <c r="F1129" s="211" t="s">
        <v>180</v>
      </c>
      <c r="G1129" s="15"/>
      <c r="H1129" s="212">
        <v>0.31</v>
      </c>
      <c r="I1129" s="213"/>
      <c r="J1129" s="15"/>
      <c r="K1129" s="15"/>
      <c r="L1129" s="209"/>
      <c r="M1129" s="214"/>
      <c r="N1129" s="215"/>
      <c r="O1129" s="215"/>
      <c r="P1129" s="215"/>
      <c r="Q1129" s="215"/>
      <c r="R1129" s="215"/>
      <c r="S1129" s="215"/>
      <c r="T1129" s="216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10" t="s">
        <v>175</v>
      </c>
      <c r="AU1129" s="210" t="s">
        <v>82</v>
      </c>
      <c r="AV1129" s="15" t="s">
        <v>173</v>
      </c>
      <c r="AW1129" s="15" t="s">
        <v>30</v>
      </c>
      <c r="AX1129" s="15" t="s">
        <v>80</v>
      </c>
      <c r="AY1129" s="210" t="s">
        <v>166</v>
      </c>
    </row>
    <row r="1130" s="2" customFormat="1" ht="24.15" customHeight="1">
      <c r="A1130" s="38"/>
      <c r="B1130" s="179"/>
      <c r="C1130" s="180" t="s">
        <v>1702</v>
      </c>
      <c r="D1130" s="180" t="s">
        <v>168</v>
      </c>
      <c r="E1130" s="181" t="s">
        <v>1703</v>
      </c>
      <c r="F1130" s="182" t="s">
        <v>1704</v>
      </c>
      <c r="G1130" s="183" t="s">
        <v>1705</v>
      </c>
      <c r="H1130" s="235"/>
      <c r="I1130" s="185"/>
      <c r="J1130" s="186">
        <f>ROUND(I1130*H1130,2)</f>
        <v>0</v>
      </c>
      <c r="K1130" s="182" t="s">
        <v>172</v>
      </c>
      <c r="L1130" s="39"/>
      <c r="M1130" s="187" t="s">
        <v>1</v>
      </c>
      <c r="N1130" s="188" t="s">
        <v>39</v>
      </c>
      <c r="O1130" s="77"/>
      <c r="P1130" s="189">
        <f>O1130*H1130</f>
        <v>0</v>
      </c>
      <c r="Q1130" s="189">
        <v>0</v>
      </c>
      <c r="R1130" s="189">
        <f>Q1130*H1130</f>
        <v>0</v>
      </c>
      <c r="S1130" s="189">
        <v>0</v>
      </c>
      <c r="T1130" s="190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191" t="s">
        <v>286</v>
      </c>
      <c r="AT1130" s="191" t="s">
        <v>168</v>
      </c>
      <c r="AU1130" s="191" t="s">
        <v>82</v>
      </c>
      <c r="AY1130" s="19" t="s">
        <v>166</v>
      </c>
      <c r="BE1130" s="192">
        <f>IF(N1130="základní",J1130,0)</f>
        <v>0</v>
      </c>
      <c r="BF1130" s="192">
        <f>IF(N1130="snížená",J1130,0)</f>
        <v>0</v>
      </c>
      <c r="BG1130" s="192">
        <f>IF(N1130="zákl. přenesená",J1130,0)</f>
        <v>0</v>
      </c>
      <c r="BH1130" s="192">
        <f>IF(N1130="sníž. přenesená",J1130,0)</f>
        <v>0</v>
      </c>
      <c r="BI1130" s="192">
        <f>IF(N1130="nulová",J1130,0)</f>
        <v>0</v>
      </c>
      <c r="BJ1130" s="19" t="s">
        <v>80</v>
      </c>
      <c r="BK1130" s="192">
        <f>ROUND(I1130*H1130,2)</f>
        <v>0</v>
      </c>
      <c r="BL1130" s="19" t="s">
        <v>286</v>
      </c>
      <c r="BM1130" s="191" t="s">
        <v>1706</v>
      </c>
    </row>
    <row r="1131" s="12" customFormat="1" ht="22.8" customHeight="1">
      <c r="A1131" s="12"/>
      <c r="B1131" s="166"/>
      <c r="C1131" s="12"/>
      <c r="D1131" s="167" t="s">
        <v>73</v>
      </c>
      <c r="E1131" s="177" t="s">
        <v>1707</v>
      </c>
      <c r="F1131" s="177" t="s">
        <v>1708</v>
      </c>
      <c r="G1131" s="12"/>
      <c r="H1131" s="12"/>
      <c r="I1131" s="169"/>
      <c r="J1131" s="178">
        <f>BK1131</f>
        <v>0</v>
      </c>
      <c r="K1131" s="12"/>
      <c r="L1131" s="166"/>
      <c r="M1131" s="171"/>
      <c r="N1131" s="172"/>
      <c r="O1131" s="172"/>
      <c r="P1131" s="173">
        <f>SUM(P1132:P1270)</f>
        <v>0</v>
      </c>
      <c r="Q1131" s="172"/>
      <c r="R1131" s="173">
        <f>SUM(R1132:R1270)</f>
        <v>4.3287071699999986</v>
      </c>
      <c r="S1131" s="172"/>
      <c r="T1131" s="174">
        <f>SUM(T1132:T1270)</f>
        <v>0</v>
      </c>
      <c r="U1131" s="12"/>
      <c r="V1131" s="12"/>
      <c r="W1131" s="12"/>
      <c r="X1131" s="12"/>
      <c r="Y1131" s="12"/>
      <c r="Z1131" s="12"/>
      <c r="AA1131" s="12"/>
      <c r="AB1131" s="12"/>
      <c r="AC1131" s="12"/>
      <c r="AD1131" s="12"/>
      <c r="AE1131" s="12"/>
      <c r="AR1131" s="167" t="s">
        <v>82</v>
      </c>
      <c r="AT1131" s="175" t="s">
        <v>73</v>
      </c>
      <c r="AU1131" s="175" t="s">
        <v>80</v>
      </c>
      <c r="AY1131" s="167" t="s">
        <v>166</v>
      </c>
      <c r="BK1131" s="176">
        <f>SUM(BK1132:BK1270)</f>
        <v>0</v>
      </c>
    </row>
    <row r="1132" s="2" customFormat="1" ht="55.5" customHeight="1">
      <c r="A1132" s="38"/>
      <c r="B1132" s="179"/>
      <c r="C1132" s="180" t="s">
        <v>1709</v>
      </c>
      <c r="D1132" s="180" t="s">
        <v>168</v>
      </c>
      <c r="E1132" s="181" t="s">
        <v>1710</v>
      </c>
      <c r="F1132" s="182" t="s">
        <v>1711</v>
      </c>
      <c r="G1132" s="183" t="s">
        <v>282</v>
      </c>
      <c r="H1132" s="184">
        <v>1</v>
      </c>
      <c r="I1132" s="185"/>
      <c r="J1132" s="186">
        <f>ROUND(I1132*H1132,2)</f>
        <v>0</v>
      </c>
      <c r="K1132" s="182" t="s">
        <v>1</v>
      </c>
      <c r="L1132" s="39"/>
      <c r="M1132" s="187" t="s">
        <v>1</v>
      </c>
      <c r="N1132" s="188" t="s">
        <v>39</v>
      </c>
      <c r="O1132" s="77"/>
      <c r="P1132" s="189">
        <f>O1132*H1132</f>
        <v>0</v>
      </c>
      <c r="Q1132" s="189">
        <v>0</v>
      </c>
      <c r="R1132" s="189">
        <f>Q1132*H1132</f>
        <v>0</v>
      </c>
      <c r="S1132" s="189">
        <v>0</v>
      </c>
      <c r="T1132" s="190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191" t="s">
        <v>286</v>
      </c>
      <c r="AT1132" s="191" t="s">
        <v>168</v>
      </c>
      <c r="AU1132" s="191" t="s">
        <v>82</v>
      </c>
      <c r="AY1132" s="19" t="s">
        <v>166</v>
      </c>
      <c r="BE1132" s="192">
        <f>IF(N1132="základní",J1132,0)</f>
        <v>0</v>
      </c>
      <c r="BF1132" s="192">
        <f>IF(N1132="snížená",J1132,0)</f>
        <v>0</v>
      </c>
      <c r="BG1132" s="192">
        <f>IF(N1132="zákl. přenesená",J1132,0)</f>
        <v>0</v>
      </c>
      <c r="BH1132" s="192">
        <f>IF(N1132="sníž. přenesená",J1132,0)</f>
        <v>0</v>
      </c>
      <c r="BI1132" s="192">
        <f>IF(N1132="nulová",J1132,0)</f>
        <v>0</v>
      </c>
      <c r="BJ1132" s="19" t="s">
        <v>80</v>
      </c>
      <c r="BK1132" s="192">
        <f>ROUND(I1132*H1132,2)</f>
        <v>0</v>
      </c>
      <c r="BL1132" s="19" t="s">
        <v>286</v>
      </c>
      <c r="BM1132" s="191" t="s">
        <v>1712</v>
      </c>
    </row>
    <row r="1133" s="2" customFormat="1" ht="37.8" customHeight="1">
      <c r="A1133" s="38"/>
      <c r="B1133" s="179"/>
      <c r="C1133" s="180" t="s">
        <v>1713</v>
      </c>
      <c r="D1133" s="180" t="s">
        <v>168</v>
      </c>
      <c r="E1133" s="181" t="s">
        <v>1714</v>
      </c>
      <c r="F1133" s="182" t="s">
        <v>1715</v>
      </c>
      <c r="G1133" s="183" t="s">
        <v>282</v>
      </c>
      <c r="H1133" s="184">
        <v>9</v>
      </c>
      <c r="I1133" s="185"/>
      <c r="J1133" s="186">
        <f>ROUND(I1133*H1133,2)</f>
        <v>0</v>
      </c>
      <c r="K1133" s="182" t="s">
        <v>1</v>
      </c>
      <c r="L1133" s="39"/>
      <c r="M1133" s="187" t="s">
        <v>1</v>
      </c>
      <c r="N1133" s="188" t="s">
        <v>39</v>
      </c>
      <c r="O1133" s="77"/>
      <c r="P1133" s="189">
        <f>O1133*H1133</f>
        <v>0</v>
      </c>
      <c r="Q1133" s="189">
        <v>0</v>
      </c>
      <c r="R1133" s="189">
        <f>Q1133*H1133</f>
        <v>0</v>
      </c>
      <c r="S1133" s="189">
        <v>0</v>
      </c>
      <c r="T1133" s="190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191" t="s">
        <v>286</v>
      </c>
      <c r="AT1133" s="191" t="s">
        <v>168</v>
      </c>
      <c r="AU1133" s="191" t="s">
        <v>82</v>
      </c>
      <c r="AY1133" s="19" t="s">
        <v>166</v>
      </c>
      <c r="BE1133" s="192">
        <f>IF(N1133="základní",J1133,0)</f>
        <v>0</v>
      </c>
      <c r="BF1133" s="192">
        <f>IF(N1133="snížená",J1133,0)</f>
        <v>0</v>
      </c>
      <c r="BG1133" s="192">
        <f>IF(N1133="zákl. přenesená",J1133,0)</f>
        <v>0</v>
      </c>
      <c r="BH1133" s="192">
        <f>IF(N1133="sníž. přenesená",J1133,0)</f>
        <v>0</v>
      </c>
      <c r="BI1133" s="192">
        <f>IF(N1133="nulová",J1133,0)</f>
        <v>0</v>
      </c>
      <c r="BJ1133" s="19" t="s">
        <v>80</v>
      </c>
      <c r="BK1133" s="192">
        <f>ROUND(I1133*H1133,2)</f>
        <v>0</v>
      </c>
      <c r="BL1133" s="19" t="s">
        <v>286</v>
      </c>
      <c r="BM1133" s="191" t="s">
        <v>1716</v>
      </c>
    </row>
    <row r="1134" s="2" customFormat="1" ht="24.15" customHeight="1">
      <c r="A1134" s="38"/>
      <c r="B1134" s="179"/>
      <c r="C1134" s="180" t="s">
        <v>1717</v>
      </c>
      <c r="D1134" s="180" t="s">
        <v>168</v>
      </c>
      <c r="E1134" s="181" t="s">
        <v>1718</v>
      </c>
      <c r="F1134" s="182" t="s">
        <v>1719</v>
      </c>
      <c r="G1134" s="183" t="s">
        <v>318</v>
      </c>
      <c r="H1134" s="184">
        <v>11.707000000000001</v>
      </c>
      <c r="I1134" s="185"/>
      <c r="J1134" s="186">
        <f>ROUND(I1134*H1134,2)</f>
        <v>0</v>
      </c>
      <c r="K1134" s="182" t="s">
        <v>172</v>
      </c>
      <c r="L1134" s="39"/>
      <c r="M1134" s="187" t="s">
        <v>1</v>
      </c>
      <c r="N1134" s="188" t="s">
        <v>39</v>
      </c>
      <c r="O1134" s="77"/>
      <c r="P1134" s="189">
        <f>O1134*H1134</f>
        <v>0</v>
      </c>
      <c r="Q1134" s="189">
        <v>6.0000000000000002E-05</v>
      </c>
      <c r="R1134" s="189">
        <f>Q1134*H1134</f>
        <v>0.00070242000000000004</v>
      </c>
      <c r="S1134" s="189">
        <v>0</v>
      </c>
      <c r="T1134" s="190">
        <f>S1134*H1134</f>
        <v>0</v>
      </c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R1134" s="191" t="s">
        <v>286</v>
      </c>
      <c r="AT1134" s="191" t="s">
        <v>168</v>
      </c>
      <c r="AU1134" s="191" t="s">
        <v>82</v>
      </c>
      <c r="AY1134" s="19" t="s">
        <v>166</v>
      </c>
      <c r="BE1134" s="192">
        <f>IF(N1134="základní",J1134,0)</f>
        <v>0</v>
      </c>
      <c r="BF1134" s="192">
        <f>IF(N1134="snížená",J1134,0)</f>
        <v>0</v>
      </c>
      <c r="BG1134" s="192">
        <f>IF(N1134="zákl. přenesená",J1134,0)</f>
        <v>0</v>
      </c>
      <c r="BH1134" s="192">
        <f>IF(N1134="sníž. přenesená",J1134,0)</f>
        <v>0</v>
      </c>
      <c r="BI1134" s="192">
        <f>IF(N1134="nulová",J1134,0)</f>
        <v>0</v>
      </c>
      <c r="BJ1134" s="19" t="s">
        <v>80</v>
      </c>
      <c r="BK1134" s="192">
        <f>ROUND(I1134*H1134,2)</f>
        <v>0</v>
      </c>
      <c r="BL1134" s="19" t="s">
        <v>286</v>
      </c>
      <c r="BM1134" s="191" t="s">
        <v>1720</v>
      </c>
    </row>
    <row r="1135" s="13" customFormat="1">
      <c r="A1135" s="13"/>
      <c r="B1135" s="193"/>
      <c r="C1135" s="13"/>
      <c r="D1135" s="194" t="s">
        <v>175</v>
      </c>
      <c r="E1135" s="195" t="s">
        <v>1</v>
      </c>
      <c r="F1135" s="196" t="s">
        <v>1721</v>
      </c>
      <c r="G1135" s="13"/>
      <c r="H1135" s="195" t="s">
        <v>1</v>
      </c>
      <c r="I1135" s="197"/>
      <c r="J1135" s="13"/>
      <c r="K1135" s="13"/>
      <c r="L1135" s="193"/>
      <c r="M1135" s="198"/>
      <c r="N1135" s="199"/>
      <c r="O1135" s="199"/>
      <c r="P1135" s="199"/>
      <c r="Q1135" s="199"/>
      <c r="R1135" s="199"/>
      <c r="S1135" s="199"/>
      <c r="T1135" s="200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195" t="s">
        <v>175</v>
      </c>
      <c r="AU1135" s="195" t="s">
        <v>82</v>
      </c>
      <c r="AV1135" s="13" t="s">
        <v>80</v>
      </c>
      <c r="AW1135" s="13" t="s">
        <v>30</v>
      </c>
      <c r="AX1135" s="13" t="s">
        <v>74</v>
      </c>
      <c r="AY1135" s="195" t="s">
        <v>166</v>
      </c>
    </row>
    <row r="1136" s="14" customFormat="1">
      <c r="A1136" s="14"/>
      <c r="B1136" s="201"/>
      <c r="C1136" s="14"/>
      <c r="D1136" s="194" t="s">
        <v>175</v>
      </c>
      <c r="E1136" s="202" t="s">
        <v>1</v>
      </c>
      <c r="F1136" s="203" t="s">
        <v>1722</v>
      </c>
      <c r="G1136" s="14"/>
      <c r="H1136" s="204">
        <v>6.2389999999999999</v>
      </c>
      <c r="I1136" s="205"/>
      <c r="J1136" s="14"/>
      <c r="K1136" s="14"/>
      <c r="L1136" s="201"/>
      <c r="M1136" s="206"/>
      <c r="N1136" s="207"/>
      <c r="O1136" s="207"/>
      <c r="P1136" s="207"/>
      <c r="Q1136" s="207"/>
      <c r="R1136" s="207"/>
      <c r="S1136" s="207"/>
      <c r="T1136" s="208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02" t="s">
        <v>175</v>
      </c>
      <c r="AU1136" s="202" t="s">
        <v>82</v>
      </c>
      <c r="AV1136" s="14" t="s">
        <v>82</v>
      </c>
      <c r="AW1136" s="14" t="s">
        <v>30</v>
      </c>
      <c r="AX1136" s="14" t="s">
        <v>74</v>
      </c>
      <c r="AY1136" s="202" t="s">
        <v>166</v>
      </c>
    </row>
    <row r="1137" s="13" customFormat="1">
      <c r="A1137" s="13"/>
      <c r="B1137" s="193"/>
      <c r="C1137" s="13"/>
      <c r="D1137" s="194" t="s">
        <v>175</v>
      </c>
      <c r="E1137" s="195" t="s">
        <v>1</v>
      </c>
      <c r="F1137" s="196" t="s">
        <v>1723</v>
      </c>
      <c r="G1137" s="13"/>
      <c r="H1137" s="195" t="s">
        <v>1</v>
      </c>
      <c r="I1137" s="197"/>
      <c r="J1137" s="13"/>
      <c r="K1137" s="13"/>
      <c r="L1137" s="193"/>
      <c r="M1137" s="198"/>
      <c r="N1137" s="199"/>
      <c r="O1137" s="199"/>
      <c r="P1137" s="199"/>
      <c r="Q1137" s="199"/>
      <c r="R1137" s="199"/>
      <c r="S1137" s="199"/>
      <c r="T1137" s="200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195" t="s">
        <v>175</v>
      </c>
      <c r="AU1137" s="195" t="s">
        <v>82</v>
      </c>
      <c r="AV1137" s="13" t="s">
        <v>80</v>
      </c>
      <c r="AW1137" s="13" t="s">
        <v>30</v>
      </c>
      <c r="AX1137" s="13" t="s">
        <v>74</v>
      </c>
      <c r="AY1137" s="195" t="s">
        <v>166</v>
      </c>
    </row>
    <row r="1138" s="14" customFormat="1">
      <c r="A1138" s="14"/>
      <c r="B1138" s="201"/>
      <c r="C1138" s="14"/>
      <c r="D1138" s="194" t="s">
        <v>175</v>
      </c>
      <c r="E1138" s="202" t="s">
        <v>1</v>
      </c>
      <c r="F1138" s="203" t="s">
        <v>1724</v>
      </c>
      <c r="G1138" s="14"/>
      <c r="H1138" s="204">
        <v>4.4039999999999999</v>
      </c>
      <c r="I1138" s="205"/>
      <c r="J1138" s="14"/>
      <c r="K1138" s="14"/>
      <c r="L1138" s="201"/>
      <c r="M1138" s="206"/>
      <c r="N1138" s="207"/>
      <c r="O1138" s="207"/>
      <c r="P1138" s="207"/>
      <c r="Q1138" s="207"/>
      <c r="R1138" s="207"/>
      <c r="S1138" s="207"/>
      <c r="T1138" s="208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02" t="s">
        <v>175</v>
      </c>
      <c r="AU1138" s="202" t="s">
        <v>82</v>
      </c>
      <c r="AV1138" s="14" t="s">
        <v>82</v>
      </c>
      <c r="AW1138" s="14" t="s">
        <v>30</v>
      </c>
      <c r="AX1138" s="14" t="s">
        <v>74</v>
      </c>
      <c r="AY1138" s="202" t="s">
        <v>166</v>
      </c>
    </row>
    <row r="1139" s="16" customFormat="1">
      <c r="A1139" s="16"/>
      <c r="B1139" s="227"/>
      <c r="C1139" s="16"/>
      <c r="D1139" s="194" t="s">
        <v>175</v>
      </c>
      <c r="E1139" s="228" t="s">
        <v>1</v>
      </c>
      <c r="F1139" s="229" t="s">
        <v>1163</v>
      </c>
      <c r="G1139" s="16"/>
      <c r="H1139" s="230">
        <v>10.643000000000001</v>
      </c>
      <c r="I1139" s="231"/>
      <c r="J1139" s="16"/>
      <c r="K1139" s="16"/>
      <c r="L1139" s="227"/>
      <c r="M1139" s="232"/>
      <c r="N1139" s="233"/>
      <c r="O1139" s="233"/>
      <c r="P1139" s="233"/>
      <c r="Q1139" s="233"/>
      <c r="R1139" s="233"/>
      <c r="S1139" s="233"/>
      <c r="T1139" s="234"/>
      <c r="U1139" s="16"/>
      <c r="V1139" s="16"/>
      <c r="W1139" s="16"/>
      <c r="X1139" s="16"/>
      <c r="Y1139" s="16"/>
      <c r="Z1139" s="16"/>
      <c r="AA1139" s="16"/>
      <c r="AB1139" s="16"/>
      <c r="AC1139" s="16"/>
      <c r="AD1139" s="16"/>
      <c r="AE1139" s="16"/>
      <c r="AT1139" s="228" t="s">
        <v>175</v>
      </c>
      <c r="AU1139" s="228" t="s">
        <v>82</v>
      </c>
      <c r="AV1139" s="16" t="s">
        <v>186</v>
      </c>
      <c r="AW1139" s="16" t="s">
        <v>30</v>
      </c>
      <c r="AX1139" s="16" t="s">
        <v>74</v>
      </c>
      <c r="AY1139" s="228" t="s">
        <v>166</v>
      </c>
    </row>
    <row r="1140" s="13" customFormat="1">
      <c r="A1140" s="13"/>
      <c r="B1140" s="193"/>
      <c r="C1140" s="13"/>
      <c r="D1140" s="194" t="s">
        <v>175</v>
      </c>
      <c r="E1140" s="195" t="s">
        <v>1</v>
      </c>
      <c r="F1140" s="196" t="s">
        <v>1725</v>
      </c>
      <c r="G1140" s="13"/>
      <c r="H1140" s="195" t="s">
        <v>1</v>
      </c>
      <c r="I1140" s="197"/>
      <c r="J1140" s="13"/>
      <c r="K1140" s="13"/>
      <c r="L1140" s="193"/>
      <c r="M1140" s="198"/>
      <c r="N1140" s="199"/>
      <c r="O1140" s="199"/>
      <c r="P1140" s="199"/>
      <c r="Q1140" s="199"/>
      <c r="R1140" s="199"/>
      <c r="S1140" s="199"/>
      <c r="T1140" s="200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195" t="s">
        <v>175</v>
      </c>
      <c r="AU1140" s="195" t="s">
        <v>82</v>
      </c>
      <c r="AV1140" s="13" t="s">
        <v>80</v>
      </c>
      <c r="AW1140" s="13" t="s">
        <v>30</v>
      </c>
      <c r="AX1140" s="13" t="s">
        <v>74</v>
      </c>
      <c r="AY1140" s="195" t="s">
        <v>166</v>
      </c>
    </row>
    <row r="1141" s="14" customFormat="1">
      <c r="A1141" s="14"/>
      <c r="B1141" s="201"/>
      <c r="C1141" s="14"/>
      <c r="D1141" s="194" t="s">
        <v>175</v>
      </c>
      <c r="E1141" s="202" t="s">
        <v>1</v>
      </c>
      <c r="F1141" s="203" t="s">
        <v>1726</v>
      </c>
      <c r="G1141" s="14"/>
      <c r="H1141" s="204">
        <v>1.0640000000000001</v>
      </c>
      <c r="I1141" s="205"/>
      <c r="J1141" s="14"/>
      <c r="K1141" s="14"/>
      <c r="L1141" s="201"/>
      <c r="M1141" s="206"/>
      <c r="N1141" s="207"/>
      <c r="O1141" s="207"/>
      <c r="P1141" s="207"/>
      <c r="Q1141" s="207"/>
      <c r="R1141" s="207"/>
      <c r="S1141" s="207"/>
      <c r="T1141" s="208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02" t="s">
        <v>175</v>
      </c>
      <c r="AU1141" s="202" t="s">
        <v>82</v>
      </c>
      <c r="AV1141" s="14" t="s">
        <v>82</v>
      </c>
      <c r="AW1141" s="14" t="s">
        <v>30</v>
      </c>
      <c r="AX1141" s="14" t="s">
        <v>74</v>
      </c>
      <c r="AY1141" s="202" t="s">
        <v>166</v>
      </c>
    </row>
    <row r="1142" s="15" customFormat="1">
      <c r="A1142" s="15"/>
      <c r="B1142" s="209"/>
      <c r="C1142" s="15"/>
      <c r="D1142" s="194" t="s">
        <v>175</v>
      </c>
      <c r="E1142" s="210" t="s">
        <v>1</v>
      </c>
      <c r="F1142" s="211" t="s">
        <v>180</v>
      </c>
      <c r="G1142" s="15"/>
      <c r="H1142" s="212">
        <v>11.707000000000001</v>
      </c>
      <c r="I1142" s="213"/>
      <c r="J1142" s="15"/>
      <c r="K1142" s="15"/>
      <c r="L1142" s="209"/>
      <c r="M1142" s="214"/>
      <c r="N1142" s="215"/>
      <c r="O1142" s="215"/>
      <c r="P1142" s="215"/>
      <c r="Q1142" s="215"/>
      <c r="R1142" s="215"/>
      <c r="S1142" s="215"/>
      <c r="T1142" s="216"/>
      <c r="U1142" s="15"/>
      <c r="V1142" s="15"/>
      <c r="W1142" s="15"/>
      <c r="X1142" s="15"/>
      <c r="Y1142" s="15"/>
      <c r="Z1142" s="15"/>
      <c r="AA1142" s="15"/>
      <c r="AB1142" s="15"/>
      <c r="AC1142" s="15"/>
      <c r="AD1142" s="15"/>
      <c r="AE1142" s="15"/>
      <c r="AT1142" s="210" t="s">
        <v>175</v>
      </c>
      <c r="AU1142" s="210" t="s">
        <v>82</v>
      </c>
      <c r="AV1142" s="15" t="s">
        <v>173</v>
      </c>
      <c r="AW1142" s="15" t="s">
        <v>30</v>
      </c>
      <c r="AX1142" s="15" t="s">
        <v>80</v>
      </c>
      <c r="AY1142" s="210" t="s">
        <v>166</v>
      </c>
    </row>
    <row r="1143" s="2" customFormat="1" ht="24.15" customHeight="1">
      <c r="A1143" s="38"/>
      <c r="B1143" s="179"/>
      <c r="C1143" s="180" t="s">
        <v>1727</v>
      </c>
      <c r="D1143" s="180" t="s">
        <v>168</v>
      </c>
      <c r="E1143" s="181" t="s">
        <v>1728</v>
      </c>
      <c r="F1143" s="182" t="s">
        <v>1729</v>
      </c>
      <c r="G1143" s="183" t="s">
        <v>318</v>
      </c>
      <c r="H1143" s="184">
        <v>155.52699999999999</v>
      </c>
      <c r="I1143" s="185"/>
      <c r="J1143" s="186">
        <f>ROUND(I1143*H1143,2)</f>
        <v>0</v>
      </c>
      <c r="K1143" s="182" t="s">
        <v>172</v>
      </c>
      <c r="L1143" s="39"/>
      <c r="M1143" s="187" t="s">
        <v>1</v>
      </c>
      <c r="N1143" s="188" t="s">
        <v>39</v>
      </c>
      <c r="O1143" s="77"/>
      <c r="P1143" s="189">
        <f>O1143*H1143</f>
        <v>0</v>
      </c>
      <c r="Q1143" s="189">
        <v>5.0000000000000002E-05</v>
      </c>
      <c r="R1143" s="189">
        <f>Q1143*H1143</f>
        <v>0.0077763499999999996</v>
      </c>
      <c r="S1143" s="189">
        <v>0</v>
      </c>
      <c r="T1143" s="190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191" t="s">
        <v>286</v>
      </c>
      <c r="AT1143" s="191" t="s">
        <v>168</v>
      </c>
      <c r="AU1143" s="191" t="s">
        <v>82</v>
      </c>
      <c r="AY1143" s="19" t="s">
        <v>166</v>
      </c>
      <c r="BE1143" s="192">
        <f>IF(N1143="základní",J1143,0)</f>
        <v>0</v>
      </c>
      <c r="BF1143" s="192">
        <f>IF(N1143="snížená",J1143,0)</f>
        <v>0</v>
      </c>
      <c r="BG1143" s="192">
        <f>IF(N1143="zákl. přenesená",J1143,0)</f>
        <v>0</v>
      </c>
      <c r="BH1143" s="192">
        <f>IF(N1143="sníž. přenesená",J1143,0)</f>
        <v>0</v>
      </c>
      <c r="BI1143" s="192">
        <f>IF(N1143="nulová",J1143,0)</f>
        <v>0</v>
      </c>
      <c r="BJ1143" s="19" t="s">
        <v>80</v>
      </c>
      <c r="BK1143" s="192">
        <f>ROUND(I1143*H1143,2)</f>
        <v>0</v>
      </c>
      <c r="BL1143" s="19" t="s">
        <v>286</v>
      </c>
      <c r="BM1143" s="191" t="s">
        <v>1730</v>
      </c>
    </row>
    <row r="1144" s="13" customFormat="1">
      <c r="A1144" s="13"/>
      <c r="B1144" s="193"/>
      <c r="C1144" s="13"/>
      <c r="D1144" s="194" t="s">
        <v>175</v>
      </c>
      <c r="E1144" s="195" t="s">
        <v>1</v>
      </c>
      <c r="F1144" s="196" t="s">
        <v>504</v>
      </c>
      <c r="G1144" s="13"/>
      <c r="H1144" s="195" t="s">
        <v>1</v>
      </c>
      <c r="I1144" s="197"/>
      <c r="J1144" s="13"/>
      <c r="K1144" s="13"/>
      <c r="L1144" s="193"/>
      <c r="M1144" s="198"/>
      <c r="N1144" s="199"/>
      <c r="O1144" s="199"/>
      <c r="P1144" s="199"/>
      <c r="Q1144" s="199"/>
      <c r="R1144" s="199"/>
      <c r="S1144" s="199"/>
      <c r="T1144" s="200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195" t="s">
        <v>175</v>
      </c>
      <c r="AU1144" s="195" t="s">
        <v>82</v>
      </c>
      <c r="AV1144" s="13" t="s">
        <v>80</v>
      </c>
      <c r="AW1144" s="13" t="s">
        <v>30</v>
      </c>
      <c r="AX1144" s="13" t="s">
        <v>74</v>
      </c>
      <c r="AY1144" s="195" t="s">
        <v>166</v>
      </c>
    </row>
    <row r="1145" s="14" customFormat="1">
      <c r="A1145" s="14"/>
      <c r="B1145" s="201"/>
      <c r="C1145" s="14"/>
      <c r="D1145" s="194" t="s">
        <v>175</v>
      </c>
      <c r="E1145" s="202" t="s">
        <v>1</v>
      </c>
      <c r="F1145" s="203" t="s">
        <v>1731</v>
      </c>
      <c r="G1145" s="14"/>
      <c r="H1145" s="204">
        <v>57.408000000000001</v>
      </c>
      <c r="I1145" s="205"/>
      <c r="J1145" s="14"/>
      <c r="K1145" s="14"/>
      <c r="L1145" s="201"/>
      <c r="M1145" s="206"/>
      <c r="N1145" s="207"/>
      <c r="O1145" s="207"/>
      <c r="P1145" s="207"/>
      <c r="Q1145" s="207"/>
      <c r="R1145" s="207"/>
      <c r="S1145" s="207"/>
      <c r="T1145" s="208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02" t="s">
        <v>175</v>
      </c>
      <c r="AU1145" s="202" t="s">
        <v>82</v>
      </c>
      <c r="AV1145" s="14" t="s">
        <v>82</v>
      </c>
      <c r="AW1145" s="14" t="s">
        <v>30</v>
      </c>
      <c r="AX1145" s="14" t="s">
        <v>74</v>
      </c>
      <c r="AY1145" s="202" t="s">
        <v>166</v>
      </c>
    </row>
    <row r="1146" s="13" customFormat="1">
      <c r="A1146" s="13"/>
      <c r="B1146" s="193"/>
      <c r="C1146" s="13"/>
      <c r="D1146" s="194" t="s">
        <v>175</v>
      </c>
      <c r="E1146" s="195" t="s">
        <v>1</v>
      </c>
      <c r="F1146" s="196" t="s">
        <v>1732</v>
      </c>
      <c r="G1146" s="13"/>
      <c r="H1146" s="195" t="s">
        <v>1</v>
      </c>
      <c r="I1146" s="197"/>
      <c r="J1146" s="13"/>
      <c r="K1146" s="13"/>
      <c r="L1146" s="193"/>
      <c r="M1146" s="198"/>
      <c r="N1146" s="199"/>
      <c r="O1146" s="199"/>
      <c r="P1146" s="199"/>
      <c r="Q1146" s="199"/>
      <c r="R1146" s="199"/>
      <c r="S1146" s="199"/>
      <c r="T1146" s="200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195" t="s">
        <v>175</v>
      </c>
      <c r="AU1146" s="195" t="s">
        <v>82</v>
      </c>
      <c r="AV1146" s="13" t="s">
        <v>80</v>
      </c>
      <c r="AW1146" s="13" t="s">
        <v>30</v>
      </c>
      <c r="AX1146" s="13" t="s">
        <v>74</v>
      </c>
      <c r="AY1146" s="195" t="s">
        <v>166</v>
      </c>
    </row>
    <row r="1147" s="14" customFormat="1">
      <c r="A1147" s="14"/>
      <c r="B1147" s="201"/>
      <c r="C1147" s="14"/>
      <c r="D1147" s="194" t="s">
        <v>175</v>
      </c>
      <c r="E1147" s="202" t="s">
        <v>1</v>
      </c>
      <c r="F1147" s="203" t="s">
        <v>1733</v>
      </c>
      <c r="G1147" s="14"/>
      <c r="H1147" s="204">
        <v>83.980000000000004</v>
      </c>
      <c r="I1147" s="205"/>
      <c r="J1147" s="14"/>
      <c r="K1147" s="14"/>
      <c r="L1147" s="201"/>
      <c r="M1147" s="206"/>
      <c r="N1147" s="207"/>
      <c r="O1147" s="207"/>
      <c r="P1147" s="207"/>
      <c r="Q1147" s="207"/>
      <c r="R1147" s="207"/>
      <c r="S1147" s="207"/>
      <c r="T1147" s="208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02" t="s">
        <v>175</v>
      </c>
      <c r="AU1147" s="202" t="s">
        <v>82</v>
      </c>
      <c r="AV1147" s="14" t="s">
        <v>82</v>
      </c>
      <c r="AW1147" s="14" t="s">
        <v>30</v>
      </c>
      <c r="AX1147" s="14" t="s">
        <v>74</v>
      </c>
      <c r="AY1147" s="202" t="s">
        <v>166</v>
      </c>
    </row>
    <row r="1148" s="16" customFormat="1">
      <c r="A1148" s="16"/>
      <c r="B1148" s="227"/>
      <c r="C1148" s="16"/>
      <c r="D1148" s="194" t="s">
        <v>175</v>
      </c>
      <c r="E1148" s="228" t="s">
        <v>1</v>
      </c>
      <c r="F1148" s="229" t="s">
        <v>1163</v>
      </c>
      <c r="G1148" s="16"/>
      <c r="H1148" s="230">
        <v>141.38800000000001</v>
      </c>
      <c r="I1148" s="231"/>
      <c r="J1148" s="16"/>
      <c r="K1148" s="16"/>
      <c r="L1148" s="227"/>
      <c r="M1148" s="232"/>
      <c r="N1148" s="233"/>
      <c r="O1148" s="233"/>
      <c r="P1148" s="233"/>
      <c r="Q1148" s="233"/>
      <c r="R1148" s="233"/>
      <c r="S1148" s="233"/>
      <c r="T1148" s="234"/>
      <c r="U1148" s="16"/>
      <c r="V1148" s="16"/>
      <c r="W1148" s="16"/>
      <c r="X1148" s="16"/>
      <c r="Y1148" s="16"/>
      <c r="Z1148" s="16"/>
      <c r="AA1148" s="16"/>
      <c r="AB1148" s="16"/>
      <c r="AC1148" s="16"/>
      <c r="AD1148" s="16"/>
      <c r="AE1148" s="16"/>
      <c r="AT1148" s="228" t="s">
        <v>175</v>
      </c>
      <c r="AU1148" s="228" t="s">
        <v>82</v>
      </c>
      <c r="AV1148" s="16" t="s">
        <v>186</v>
      </c>
      <c r="AW1148" s="16" t="s">
        <v>30</v>
      </c>
      <c r="AX1148" s="16" t="s">
        <v>74</v>
      </c>
      <c r="AY1148" s="228" t="s">
        <v>166</v>
      </c>
    </row>
    <row r="1149" s="13" customFormat="1">
      <c r="A1149" s="13"/>
      <c r="B1149" s="193"/>
      <c r="C1149" s="13"/>
      <c r="D1149" s="194" t="s">
        <v>175</v>
      </c>
      <c r="E1149" s="195" t="s">
        <v>1</v>
      </c>
      <c r="F1149" s="196" t="s">
        <v>1725</v>
      </c>
      <c r="G1149" s="13"/>
      <c r="H1149" s="195" t="s">
        <v>1</v>
      </c>
      <c r="I1149" s="197"/>
      <c r="J1149" s="13"/>
      <c r="K1149" s="13"/>
      <c r="L1149" s="193"/>
      <c r="M1149" s="198"/>
      <c r="N1149" s="199"/>
      <c r="O1149" s="199"/>
      <c r="P1149" s="199"/>
      <c r="Q1149" s="199"/>
      <c r="R1149" s="199"/>
      <c r="S1149" s="199"/>
      <c r="T1149" s="200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195" t="s">
        <v>175</v>
      </c>
      <c r="AU1149" s="195" t="s">
        <v>82</v>
      </c>
      <c r="AV1149" s="13" t="s">
        <v>80</v>
      </c>
      <c r="AW1149" s="13" t="s">
        <v>30</v>
      </c>
      <c r="AX1149" s="13" t="s">
        <v>74</v>
      </c>
      <c r="AY1149" s="195" t="s">
        <v>166</v>
      </c>
    </row>
    <row r="1150" s="14" customFormat="1">
      <c r="A1150" s="14"/>
      <c r="B1150" s="201"/>
      <c r="C1150" s="14"/>
      <c r="D1150" s="194" t="s">
        <v>175</v>
      </c>
      <c r="E1150" s="202" t="s">
        <v>1</v>
      </c>
      <c r="F1150" s="203" t="s">
        <v>1734</v>
      </c>
      <c r="G1150" s="14"/>
      <c r="H1150" s="204">
        <v>14.138999999999999</v>
      </c>
      <c r="I1150" s="205"/>
      <c r="J1150" s="14"/>
      <c r="K1150" s="14"/>
      <c r="L1150" s="201"/>
      <c r="M1150" s="206"/>
      <c r="N1150" s="207"/>
      <c r="O1150" s="207"/>
      <c r="P1150" s="207"/>
      <c r="Q1150" s="207"/>
      <c r="R1150" s="207"/>
      <c r="S1150" s="207"/>
      <c r="T1150" s="208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02" t="s">
        <v>175</v>
      </c>
      <c r="AU1150" s="202" t="s">
        <v>82</v>
      </c>
      <c r="AV1150" s="14" t="s">
        <v>82</v>
      </c>
      <c r="AW1150" s="14" t="s">
        <v>30</v>
      </c>
      <c r="AX1150" s="14" t="s">
        <v>74</v>
      </c>
      <c r="AY1150" s="202" t="s">
        <v>166</v>
      </c>
    </row>
    <row r="1151" s="15" customFormat="1">
      <c r="A1151" s="15"/>
      <c r="B1151" s="209"/>
      <c r="C1151" s="15"/>
      <c r="D1151" s="194" t="s">
        <v>175</v>
      </c>
      <c r="E1151" s="210" t="s">
        <v>1</v>
      </c>
      <c r="F1151" s="211" t="s">
        <v>180</v>
      </c>
      <c r="G1151" s="15"/>
      <c r="H1151" s="212">
        <v>155.52700000000002</v>
      </c>
      <c r="I1151" s="213"/>
      <c r="J1151" s="15"/>
      <c r="K1151" s="15"/>
      <c r="L1151" s="209"/>
      <c r="M1151" s="214"/>
      <c r="N1151" s="215"/>
      <c r="O1151" s="215"/>
      <c r="P1151" s="215"/>
      <c r="Q1151" s="215"/>
      <c r="R1151" s="215"/>
      <c r="S1151" s="215"/>
      <c r="T1151" s="216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T1151" s="210" t="s">
        <v>175</v>
      </c>
      <c r="AU1151" s="210" t="s">
        <v>82</v>
      </c>
      <c r="AV1151" s="15" t="s">
        <v>173</v>
      </c>
      <c r="AW1151" s="15" t="s">
        <v>30</v>
      </c>
      <c r="AX1151" s="15" t="s">
        <v>80</v>
      </c>
      <c r="AY1151" s="210" t="s">
        <v>166</v>
      </c>
    </row>
    <row r="1152" s="2" customFormat="1" ht="24.15" customHeight="1">
      <c r="A1152" s="38"/>
      <c r="B1152" s="179"/>
      <c r="C1152" s="180" t="s">
        <v>1735</v>
      </c>
      <c r="D1152" s="180" t="s">
        <v>168</v>
      </c>
      <c r="E1152" s="181" t="s">
        <v>1736</v>
      </c>
      <c r="F1152" s="182" t="s">
        <v>1737</v>
      </c>
      <c r="G1152" s="183" t="s">
        <v>318</v>
      </c>
      <c r="H1152" s="184">
        <v>251.39099999999999</v>
      </c>
      <c r="I1152" s="185"/>
      <c r="J1152" s="186">
        <f>ROUND(I1152*H1152,2)</f>
        <v>0</v>
      </c>
      <c r="K1152" s="182" t="s">
        <v>172</v>
      </c>
      <c r="L1152" s="39"/>
      <c r="M1152" s="187" t="s">
        <v>1</v>
      </c>
      <c r="N1152" s="188" t="s">
        <v>39</v>
      </c>
      <c r="O1152" s="77"/>
      <c r="P1152" s="189">
        <f>O1152*H1152</f>
        <v>0</v>
      </c>
      <c r="Q1152" s="189">
        <v>5.0000000000000002E-05</v>
      </c>
      <c r="R1152" s="189">
        <f>Q1152*H1152</f>
        <v>0.012569550000000001</v>
      </c>
      <c r="S1152" s="189">
        <v>0</v>
      </c>
      <c r="T1152" s="190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191" t="s">
        <v>286</v>
      </c>
      <c r="AT1152" s="191" t="s">
        <v>168</v>
      </c>
      <c r="AU1152" s="191" t="s">
        <v>82</v>
      </c>
      <c r="AY1152" s="19" t="s">
        <v>166</v>
      </c>
      <c r="BE1152" s="192">
        <f>IF(N1152="základní",J1152,0)</f>
        <v>0</v>
      </c>
      <c r="BF1152" s="192">
        <f>IF(N1152="snížená",J1152,0)</f>
        <v>0</v>
      </c>
      <c r="BG1152" s="192">
        <f>IF(N1152="zákl. přenesená",J1152,0)</f>
        <v>0</v>
      </c>
      <c r="BH1152" s="192">
        <f>IF(N1152="sníž. přenesená",J1152,0)</f>
        <v>0</v>
      </c>
      <c r="BI1152" s="192">
        <f>IF(N1152="nulová",J1152,0)</f>
        <v>0</v>
      </c>
      <c r="BJ1152" s="19" t="s">
        <v>80</v>
      </c>
      <c r="BK1152" s="192">
        <f>ROUND(I1152*H1152,2)</f>
        <v>0</v>
      </c>
      <c r="BL1152" s="19" t="s">
        <v>286</v>
      </c>
      <c r="BM1152" s="191" t="s">
        <v>1738</v>
      </c>
    </row>
    <row r="1153" s="13" customFormat="1">
      <c r="A1153" s="13"/>
      <c r="B1153" s="193"/>
      <c r="C1153" s="13"/>
      <c r="D1153" s="194" t="s">
        <v>175</v>
      </c>
      <c r="E1153" s="195" t="s">
        <v>1</v>
      </c>
      <c r="F1153" s="196" t="s">
        <v>1739</v>
      </c>
      <c r="G1153" s="13"/>
      <c r="H1153" s="195" t="s">
        <v>1</v>
      </c>
      <c r="I1153" s="197"/>
      <c r="J1153" s="13"/>
      <c r="K1153" s="13"/>
      <c r="L1153" s="193"/>
      <c r="M1153" s="198"/>
      <c r="N1153" s="199"/>
      <c r="O1153" s="199"/>
      <c r="P1153" s="199"/>
      <c r="Q1153" s="199"/>
      <c r="R1153" s="199"/>
      <c r="S1153" s="199"/>
      <c r="T1153" s="200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195" t="s">
        <v>175</v>
      </c>
      <c r="AU1153" s="195" t="s">
        <v>82</v>
      </c>
      <c r="AV1153" s="13" t="s">
        <v>80</v>
      </c>
      <c r="AW1153" s="13" t="s">
        <v>30</v>
      </c>
      <c r="AX1153" s="13" t="s">
        <v>74</v>
      </c>
      <c r="AY1153" s="195" t="s">
        <v>166</v>
      </c>
    </row>
    <row r="1154" s="14" customFormat="1">
      <c r="A1154" s="14"/>
      <c r="B1154" s="201"/>
      <c r="C1154" s="14"/>
      <c r="D1154" s="194" t="s">
        <v>175</v>
      </c>
      <c r="E1154" s="202" t="s">
        <v>1</v>
      </c>
      <c r="F1154" s="203" t="s">
        <v>1740</v>
      </c>
      <c r="G1154" s="14"/>
      <c r="H1154" s="204">
        <v>150.75</v>
      </c>
      <c r="I1154" s="205"/>
      <c r="J1154" s="14"/>
      <c r="K1154" s="14"/>
      <c r="L1154" s="201"/>
      <c r="M1154" s="206"/>
      <c r="N1154" s="207"/>
      <c r="O1154" s="207"/>
      <c r="P1154" s="207"/>
      <c r="Q1154" s="207"/>
      <c r="R1154" s="207"/>
      <c r="S1154" s="207"/>
      <c r="T1154" s="208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02" t="s">
        <v>175</v>
      </c>
      <c r="AU1154" s="202" t="s">
        <v>82</v>
      </c>
      <c r="AV1154" s="14" t="s">
        <v>82</v>
      </c>
      <c r="AW1154" s="14" t="s">
        <v>30</v>
      </c>
      <c r="AX1154" s="14" t="s">
        <v>74</v>
      </c>
      <c r="AY1154" s="202" t="s">
        <v>166</v>
      </c>
    </row>
    <row r="1155" s="13" customFormat="1">
      <c r="A1155" s="13"/>
      <c r="B1155" s="193"/>
      <c r="C1155" s="13"/>
      <c r="D1155" s="194" t="s">
        <v>175</v>
      </c>
      <c r="E1155" s="195" t="s">
        <v>1</v>
      </c>
      <c r="F1155" s="196" t="s">
        <v>1741</v>
      </c>
      <c r="G1155" s="13"/>
      <c r="H1155" s="195" t="s">
        <v>1</v>
      </c>
      <c r="I1155" s="197"/>
      <c r="J1155" s="13"/>
      <c r="K1155" s="13"/>
      <c r="L1155" s="193"/>
      <c r="M1155" s="198"/>
      <c r="N1155" s="199"/>
      <c r="O1155" s="199"/>
      <c r="P1155" s="199"/>
      <c r="Q1155" s="199"/>
      <c r="R1155" s="199"/>
      <c r="S1155" s="199"/>
      <c r="T1155" s="200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195" t="s">
        <v>175</v>
      </c>
      <c r="AU1155" s="195" t="s">
        <v>82</v>
      </c>
      <c r="AV1155" s="13" t="s">
        <v>80</v>
      </c>
      <c r="AW1155" s="13" t="s">
        <v>30</v>
      </c>
      <c r="AX1155" s="13" t="s">
        <v>74</v>
      </c>
      <c r="AY1155" s="195" t="s">
        <v>166</v>
      </c>
    </row>
    <row r="1156" s="14" customFormat="1">
      <c r="A1156" s="14"/>
      <c r="B1156" s="201"/>
      <c r="C1156" s="14"/>
      <c r="D1156" s="194" t="s">
        <v>175</v>
      </c>
      <c r="E1156" s="202" t="s">
        <v>1</v>
      </c>
      <c r="F1156" s="203" t="s">
        <v>1742</v>
      </c>
      <c r="G1156" s="14"/>
      <c r="H1156" s="204">
        <v>77.787000000000006</v>
      </c>
      <c r="I1156" s="205"/>
      <c r="J1156" s="14"/>
      <c r="K1156" s="14"/>
      <c r="L1156" s="201"/>
      <c r="M1156" s="206"/>
      <c r="N1156" s="207"/>
      <c r="O1156" s="207"/>
      <c r="P1156" s="207"/>
      <c r="Q1156" s="207"/>
      <c r="R1156" s="207"/>
      <c r="S1156" s="207"/>
      <c r="T1156" s="208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02" t="s">
        <v>175</v>
      </c>
      <c r="AU1156" s="202" t="s">
        <v>82</v>
      </c>
      <c r="AV1156" s="14" t="s">
        <v>82</v>
      </c>
      <c r="AW1156" s="14" t="s">
        <v>30</v>
      </c>
      <c r="AX1156" s="14" t="s">
        <v>74</v>
      </c>
      <c r="AY1156" s="202" t="s">
        <v>166</v>
      </c>
    </row>
    <row r="1157" s="16" customFormat="1">
      <c r="A1157" s="16"/>
      <c r="B1157" s="227"/>
      <c r="C1157" s="16"/>
      <c r="D1157" s="194" t="s">
        <v>175</v>
      </c>
      <c r="E1157" s="228" t="s">
        <v>1</v>
      </c>
      <c r="F1157" s="229" t="s">
        <v>1163</v>
      </c>
      <c r="G1157" s="16"/>
      <c r="H1157" s="230">
        <v>228.53700000000001</v>
      </c>
      <c r="I1157" s="231"/>
      <c r="J1157" s="16"/>
      <c r="K1157" s="16"/>
      <c r="L1157" s="227"/>
      <c r="M1157" s="232"/>
      <c r="N1157" s="233"/>
      <c r="O1157" s="233"/>
      <c r="P1157" s="233"/>
      <c r="Q1157" s="233"/>
      <c r="R1157" s="233"/>
      <c r="S1157" s="233"/>
      <c r="T1157" s="234"/>
      <c r="U1157" s="16"/>
      <c r="V1157" s="16"/>
      <c r="W1157" s="16"/>
      <c r="X1157" s="16"/>
      <c r="Y1157" s="16"/>
      <c r="Z1157" s="16"/>
      <c r="AA1157" s="16"/>
      <c r="AB1157" s="16"/>
      <c r="AC1157" s="16"/>
      <c r="AD1157" s="16"/>
      <c r="AE1157" s="16"/>
      <c r="AT1157" s="228" t="s">
        <v>175</v>
      </c>
      <c r="AU1157" s="228" t="s">
        <v>82</v>
      </c>
      <c r="AV1157" s="16" t="s">
        <v>186</v>
      </c>
      <c r="AW1157" s="16" t="s">
        <v>30</v>
      </c>
      <c r="AX1157" s="16" t="s">
        <v>74</v>
      </c>
      <c r="AY1157" s="228" t="s">
        <v>166</v>
      </c>
    </row>
    <row r="1158" s="13" customFormat="1">
      <c r="A1158" s="13"/>
      <c r="B1158" s="193"/>
      <c r="C1158" s="13"/>
      <c r="D1158" s="194" t="s">
        <v>175</v>
      </c>
      <c r="E1158" s="195" t="s">
        <v>1</v>
      </c>
      <c r="F1158" s="196" t="s">
        <v>1725</v>
      </c>
      <c r="G1158" s="13"/>
      <c r="H1158" s="195" t="s">
        <v>1</v>
      </c>
      <c r="I1158" s="197"/>
      <c r="J1158" s="13"/>
      <c r="K1158" s="13"/>
      <c r="L1158" s="193"/>
      <c r="M1158" s="198"/>
      <c r="N1158" s="199"/>
      <c r="O1158" s="199"/>
      <c r="P1158" s="199"/>
      <c r="Q1158" s="199"/>
      <c r="R1158" s="199"/>
      <c r="S1158" s="199"/>
      <c r="T1158" s="200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195" t="s">
        <v>175</v>
      </c>
      <c r="AU1158" s="195" t="s">
        <v>82</v>
      </c>
      <c r="AV1158" s="13" t="s">
        <v>80</v>
      </c>
      <c r="AW1158" s="13" t="s">
        <v>30</v>
      </c>
      <c r="AX1158" s="13" t="s">
        <v>74</v>
      </c>
      <c r="AY1158" s="195" t="s">
        <v>166</v>
      </c>
    </row>
    <row r="1159" s="14" customFormat="1">
      <c r="A1159" s="14"/>
      <c r="B1159" s="201"/>
      <c r="C1159" s="14"/>
      <c r="D1159" s="194" t="s">
        <v>175</v>
      </c>
      <c r="E1159" s="202" t="s">
        <v>1</v>
      </c>
      <c r="F1159" s="203" t="s">
        <v>1743</v>
      </c>
      <c r="G1159" s="14"/>
      <c r="H1159" s="204">
        <v>22.853999999999999</v>
      </c>
      <c r="I1159" s="205"/>
      <c r="J1159" s="14"/>
      <c r="K1159" s="14"/>
      <c r="L1159" s="201"/>
      <c r="M1159" s="206"/>
      <c r="N1159" s="207"/>
      <c r="O1159" s="207"/>
      <c r="P1159" s="207"/>
      <c r="Q1159" s="207"/>
      <c r="R1159" s="207"/>
      <c r="S1159" s="207"/>
      <c r="T1159" s="208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02" t="s">
        <v>175</v>
      </c>
      <c r="AU1159" s="202" t="s">
        <v>82</v>
      </c>
      <c r="AV1159" s="14" t="s">
        <v>82</v>
      </c>
      <c r="AW1159" s="14" t="s">
        <v>30</v>
      </c>
      <c r="AX1159" s="14" t="s">
        <v>74</v>
      </c>
      <c r="AY1159" s="202" t="s">
        <v>166</v>
      </c>
    </row>
    <row r="1160" s="15" customFormat="1">
      <c r="A1160" s="15"/>
      <c r="B1160" s="209"/>
      <c r="C1160" s="15"/>
      <c r="D1160" s="194" t="s">
        <v>175</v>
      </c>
      <c r="E1160" s="210" t="s">
        <v>1</v>
      </c>
      <c r="F1160" s="211" t="s">
        <v>180</v>
      </c>
      <c r="G1160" s="15"/>
      <c r="H1160" s="212">
        <v>251.39100000000002</v>
      </c>
      <c r="I1160" s="213"/>
      <c r="J1160" s="15"/>
      <c r="K1160" s="15"/>
      <c r="L1160" s="209"/>
      <c r="M1160" s="214"/>
      <c r="N1160" s="215"/>
      <c r="O1160" s="215"/>
      <c r="P1160" s="215"/>
      <c r="Q1160" s="215"/>
      <c r="R1160" s="215"/>
      <c r="S1160" s="215"/>
      <c r="T1160" s="216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T1160" s="210" t="s">
        <v>175</v>
      </c>
      <c r="AU1160" s="210" t="s">
        <v>82</v>
      </c>
      <c r="AV1160" s="15" t="s">
        <v>173</v>
      </c>
      <c r="AW1160" s="15" t="s">
        <v>30</v>
      </c>
      <c r="AX1160" s="15" t="s">
        <v>80</v>
      </c>
      <c r="AY1160" s="210" t="s">
        <v>166</v>
      </c>
    </row>
    <row r="1161" s="2" customFormat="1" ht="24.15" customHeight="1">
      <c r="A1161" s="38"/>
      <c r="B1161" s="179"/>
      <c r="C1161" s="180" t="s">
        <v>1744</v>
      </c>
      <c r="D1161" s="180" t="s">
        <v>168</v>
      </c>
      <c r="E1161" s="181" t="s">
        <v>1745</v>
      </c>
      <c r="F1161" s="182" t="s">
        <v>1746</v>
      </c>
      <c r="G1161" s="183" t="s">
        <v>318</v>
      </c>
      <c r="H1161" s="184">
        <v>1693.8900000000001</v>
      </c>
      <c r="I1161" s="185"/>
      <c r="J1161" s="186">
        <f>ROUND(I1161*H1161,2)</f>
        <v>0</v>
      </c>
      <c r="K1161" s="182" t="s">
        <v>172</v>
      </c>
      <c r="L1161" s="39"/>
      <c r="M1161" s="187" t="s">
        <v>1</v>
      </c>
      <c r="N1161" s="188" t="s">
        <v>39</v>
      </c>
      <c r="O1161" s="77"/>
      <c r="P1161" s="189">
        <f>O1161*H1161</f>
        <v>0</v>
      </c>
      <c r="Q1161" s="189">
        <v>5.0000000000000002E-05</v>
      </c>
      <c r="R1161" s="189">
        <f>Q1161*H1161</f>
        <v>0.084694500000000006</v>
      </c>
      <c r="S1161" s="189">
        <v>0</v>
      </c>
      <c r="T1161" s="190">
        <f>S1161*H1161</f>
        <v>0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191" t="s">
        <v>286</v>
      </c>
      <c r="AT1161" s="191" t="s">
        <v>168</v>
      </c>
      <c r="AU1161" s="191" t="s">
        <v>82</v>
      </c>
      <c r="AY1161" s="19" t="s">
        <v>166</v>
      </c>
      <c r="BE1161" s="192">
        <f>IF(N1161="základní",J1161,0)</f>
        <v>0</v>
      </c>
      <c r="BF1161" s="192">
        <f>IF(N1161="snížená",J1161,0)</f>
        <v>0</v>
      </c>
      <c r="BG1161" s="192">
        <f>IF(N1161="zákl. přenesená",J1161,0)</f>
        <v>0</v>
      </c>
      <c r="BH1161" s="192">
        <f>IF(N1161="sníž. přenesená",J1161,0)</f>
        <v>0</v>
      </c>
      <c r="BI1161" s="192">
        <f>IF(N1161="nulová",J1161,0)</f>
        <v>0</v>
      </c>
      <c r="BJ1161" s="19" t="s">
        <v>80</v>
      </c>
      <c r="BK1161" s="192">
        <f>ROUND(I1161*H1161,2)</f>
        <v>0</v>
      </c>
      <c r="BL1161" s="19" t="s">
        <v>286</v>
      </c>
      <c r="BM1161" s="191" t="s">
        <v>1747</v>
      </c>
    </row>
    <row r="1162" s="13" customFormat="1">
      <c r="A1162" s="13"/>
      <c r="B1162" s="193"/>
      <c r="C1162" s="13"/>
      <c r="D1162" s="194" t="s">
        <v>175</v>
      </c>
      <c r="E1162" s="195" t="s">
        <v>1</v>
      </c>
      <c r="F1162" s="196" t="s">
        <v>1748</v>
      </c>
      <c r="G1162" s="13"/>
      <c r="H1162" s="195" t="s">
        <v>1</v>
      </c>
      <c r="I1162" s="197"/>
      <c r="J1162" s="13"/>
      <c r="K1162" s="13"/>
      <c r="L1162" s="193"/>
      <c r="M1162" s="198"/>
      <c r="N1162" s="199"/>
      <c r="O1162" s="199"/>
      <c r="P1162" s="199"/>
      <c r="Q1162" s="199"/>
      <c r="R1162" s="199"/>
      <c r="S1162" s="199"/>
      <c r="T1162" s="200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195" t="s">
        <v>175</v>
      </c>
      <c r="AU1162" s="195" t="s">
        <v>82</v>
      </c>
      <c r="AV1162" s="13" t="s">
        <v>80</v>
      </c>
      <c r="AW1162" s="13" t="s">
        <v>30</v>
      </c>
      <c r="AX1162" s="13" t="s">
        <v>74</v>
      </c>
      <c r="AY1162" s="195" t="s">
        <v>166</v>
      </c>
    </row>
    <row r="1163" s="14" customFormat="1">
      <c r="A1163" s="14"/>
      <c r="B1163" s="201"/>
      <c r="C1163" s="14"/>
      <c r="D1163" s="194" t="s">
        <v>175</v>
      </c>
      <c r="E1163" s="202" t="s">
        <v>1</v>
      </c>
      <c r="F1163" s="203" t="s">
        <v>1749</v>
      </c>
      <c r="G1163" s="14"/>
      <c r="H1163" s="204">
        <v>142.97399999999999</v>
      </c>
      <c r="I1163" s="205"/>
      <c r="J1163" s="14"/>
      <c r="K1163" s="14"/>
      <c r="L1163" s="201"/>
      <c r="M1163" s="206"/>
      <c r="N1163" s="207"/>
      <c r="O1163" s="207"/>
      <c r="P1163" s="207"/>
      <c r="Q1163" s="207"/>
      <c r="R1163" s="207"/>
      <c r="S1163" s="207"/>
      <c r="T1163" s="208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02" t="s">
        <v>175</v>
      </c>
      <c r="AU1163" s="202" t="s">
        <v>82</v>
      </c>
      <c r="AV1163" s="14" t="s">
        <v>82</v>
      </c>
      <c r="AW1163" s="14" t="s">
        <v>30</v>
      </c>
      <c r="AX1163" s="14" t="s">
        <v>74</v>
      </c>
      <c r="AY1163" s="202" t="s">
        <v>166</v>
      </c>
    </row>
    <row r="1164" s="13" customFormat="1">
      <c r="A1164" s="13"/>
      <c r="B1164" s="193"/>
      <c r="C1164" s="13"/>
      <c r="D1164" s="194" t="s">
        <v>175</v>
      </c>
      <c r="E1164" s="195" t="s">
        <v>1</v>
      </c>
      <c r="F1164" s="196" t="s">
        <v>1750</v>
      </c>
      <c r="G1164" s="13"/>
      <c r="H1164" s="195" t="s">
        <v>1</v>
      </c>
      <c r="I1164" s="197"/>
      <c r="J1164" s="13"/>
      <c r="K1164" s="13"/>
      <c r="L1164" s="193"/>
      <c r="M1164" s="198"/>
      <c r="N1164" s="199"/>
      <c r="O1164" s="199"/>
      <c r="P1164" s="199"/>
      <c r="Q1164" s="199"/>
      <c r="R1164" s="199"/>
      <c r="S1164" s="199"/>
      <c r="T1164" s="200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195" t="s">
        <v>175</v>
      </c>
      <c r="AU1164" s="195" t="s">
        <v>82</v>
      </c>
      <c r="AV1164" s="13" t="s">
        <v>80</v>
      </c>
      <c r="AW1164" s="13" t="s">
        <v>30</v>
      </c>
      <c r="AX1164" s="13" t="s">
        <v>74</v>
      </c>
      <c r="AY1164" s="195" t="s">
        <v>166</v>
      </c>
    </row>
    <row r="1165" s="14" customFormat="1">
      <c r="A1165" s="14"/>
      <c r="B1165" s="201"/>
      <c r="C1165" s="14"/>
      <c r="D1165" s="194" t="s">
        <v>175</v>
      </c>
      <c r="E1165" s="202" t="s">
        <v>1</v>
      </c>
      <c r="F1165" s="203" t="s">
        <v>1751</v>
      </c>
      <c r="G1165" s="14"/>
      <c r="H1165" s="204">
        <v>321.48000000000002</v>
      </c>
      <c r="I1165" s="205"/>
      <c r="J1165" s="14"/>
      <c r="K1165" s="14"/>
      <c r="L1165" s="201"/>
      <c r="M1165" s="206"/>
      <c r="N1165" s="207"/>
      <c r="O1165" s="207"/>
      <c r="P1165" s="207"/>
      <c r="Q1165" s="207"/>
      <c r="R1165" s="207"/>
      <c r="S1165" s="207"/>
      <c r="T1165" s="208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02" t="s">
        <v>175</v>
      </c>
      <c r="AU1165" s="202" t="s">
        <v>82</v>
      </c>
      <c r="AV1165" s="14" t="s">
        <v>82</v>
      </c>
      <c r="AW1165" s="14" t="s">
        <v>30</v>
      </c>
      <c r="AX1165" s="14" t="s">
        <v>74</v>
      </c>
      <c r="AY1165" s="202" t="s">
        <v>166</v>
      </c>
    </row>
    <row r="1166" s="13" customFormat="1">
      <c r="A1166" s="13"/>
      <c r="B1166" s="193"/>
      <c r="C1166" s="13"/>
      <c r="D1166" s="194" t="s">
        <v>175</v>
      </c>
      <c r="E1166" s="195" t="s">
        <v>1</v>
      </c>
      <c r="F1166" s="196" t="s">
        <v>1752</v>
      </c>
      <c r="G1166" s="13"/>
      <c r="H1166" s="195" t="s">
        <v>1</v>
      </c>
      <c r="I1166" s="197"/>
      <c r="J1166" s="13"/>
      <c r="K1166" s="13"/>
      <c r="L1166" s="193"/>
      <c r="M1166" s="198"/>
      <c r="N1166" s="199"/>
      <c r="O1166" s="199"/>
      <c r="P1166" s="199"/>
      <c r="Q1166" s="199"/>
      <c r="R1166" s="199"/>
      <c r="S1166" s="199"/>
      <c r="T1166" s="200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195" t="s">
        <v>175</v>
      </c>
      <c r="AU1166" s="195" t="s">
        <v>82</v>
      </c>
      <c r="AV1166" s="13" t="s">
        <v>80</v>
      </c>
      <c r="AW1166" s="13" t="s">
        <v>30</v>
      </c>
      <c r="AX1166" s="13" t="s">
        <v>74</v>
      </c>
      <c r="AY1166" s="195" t="s">
        <v>166</v>
      </c>
    </row>
    <row r="1167" s="14" customFormat="1">
      <c r="A1167" s="14"/>
      <c r="B1167" s="201"/>
      <c r="C1167" s="14"/>
      <c r="D1167" s="194" t="s">
        <v>175</v>
      </c>
      <c r="E1167" s="202" t="s">
        <v>1</v>
      </c>
      <c r="F1167" s="203" t="s">
        <v>1753</v>
      </c>
      <c r="G1167" s="14"/>
      <c r="H1167" s="204">
        <v>163.27799999999999</v>
      </c>
      <c r="I1167" s="205"/>
      <c r="J1167" s="14"/>
      <c r="K1167" s="14"/>
      <c r="L1167" s="201"/>
      <c r="M1167" s="206"/>
      <c r="N1167" s="207"/>
      <c r="O1167" s="207"/>
      <c r="P1167" s="207"/>
      <c r="Q1167" s="207"/>
      <c r="R1167" s="207"/>
      <c r="S1167" s="207"/>
      <c r="T1167" s="208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02" t="s">
        <v>175</v>
      </c>
      <c r="AU1167" s="202" t="s">
        <v>82</v>
      </c>
      <c r="AV1167" s="14" t="s">
        <v>82</v>
      </c>
      <c r="AW1167" s="14" t="s">
        <v>30</v>
      </c>
      <c r="AX1167" s="14" t="s">
        <v>74</v>
      </c>
      <c r="AY1167" s="202" t="s">
        <v>166</v>
      </c>
    </row>
    <row r="1168" s="13" customFormat="1">
      <c r="A1168" s="13"/>
      <c r="B1168" s="193"/>
      <c r="C1168" s="13"/>
      <c r="D1168" s="194" t="s">
        <v>175</v>
      </c>
      <c r="E1168" s="195" t="s">
        <v>1</v>
      </c>
      <c r="F1168" s="196" t="s">
        <v>1754</v>
      </c>
      <c r="G1168" s="13"/>
      <c r="H1168" s="195" t="s">
        <v>1</v>
      </c>
      <c r="I1168" s="197"/>
      <c r="J1168" s="13"/>
      <c r="K1168" s="13"/>
      <c r="L1168" s="193"/>
      <c r="M1168" s="198"/>
      <c r="N1168" s="199"/>
      <c r="O1168" s="199"/>
      <c r="P1168" s="199"/>
      <c r="Q1168" s="199"/>
      <c r="R1168" s="199"/>
      <c r="S1168" s="199"/>
      <c r="T1168" s="200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195" t="s">
        <v>175</v>
      </c>
      <c r="AU1168" s="195" t="s">
        <v>82</v>
      </c>
      <c r="AV1168" s="13" t="s">
        <v>80</v>
      </c>
      <c r="AW1168" s="13" t="s">
        <v>30</v>
      </c>
      <c r="AX1168" s="13" t="s">
        <v>74</v>
      </c>
      <c r="AY1168" s="195" t="s">
        <v>166</v>
      </c>
    </row>
    <row r="1169" s="14" customFormat="1">
      <c r="A1169" s="14"/>
      <c r="B1169" s="201"/>
      <c r="C1169" s="14"/>
      <c r="D1169" s="194" t="s">
        <v>175</v>
      </c>
      <c r="E1169" s="202" t="s">
        <v>1</v>
      </c>
      <c r="F1169" s="203" t="s">
        <v>1755</v>
      </c>
      <c r="G1169" s="14"/>
      <c r="H1169" s="204">
        <v>144.70400000000001</v>
      </c>
      <c r="I1169" s="205"/>
      <c r="J1169" s="14"/>
      <c r="K1169" s="14"/>
      <c r="L1169" s="201"/>
      <c r="M1169" s="206"/>
      <c r="N1169" s="207"/>
      <c r="O1169" s="207"/>
      <c r="P1169" s="207"/>
      <c r="Q1169" s="207"/>
      <c r="R1169" s="207"/>
      <c r="S1169" s="207"/>
      <c r="T1169" s="208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02" t="s">
        <v>175</v>
      </c>
      <c r="AU1169" s="202" t="s">
        <v>82</v>
      </c>
      <c r="AV1169" s="14" t="s">
        <v>82</v>
      </c>
      <c r="AW1169" s="14" t="s">
        <v>30</v>
      </c>
      <c r="AX1169" s="14" t="s">
        <v>74</v>
      </c>
      <c r="AY1169" s="202" t="s">
        <v>166</v>
      </c>
    </row>
    <row r="1170" s="13" customFormat="1">
      <c r="A1170" s="13"/>
      <c r="B1170" s="193"/>
      <c r="C1170" s="13"/>
      <c r="D1170" s="194" t="s">
        <v>175</v>
      </c>
      <c r="E1170" s="195" t="s">
        <v>1</v>
      </c>
      <c r="F1170" s="196" t="s">
        <v>1756</v>
      </c>
      <c r="G1170" s="13"/>
      <c r="H1170" s="195" t="s">
        <v>1</v>
      </c>
      <c r="I1170" s="197"/>
      <c r="J1170" s="13"/>
      <c r="K1170" s="13"/>
      <c r="L1170" s="193"/>
      <c r="M1170" s="198"/>
      <c r="N1170" s="199"/>
      <c r="O1170" s="199"/>
      <c r="P1170" s="199"/>
      <c r="Q1170" s="199"/>
      <c r="R1170" s="199"/>
      <c r="S1170" s="199"/>
      <c r="T1170" s="200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195" t="s">
        <v>175</v>
      </c>
      <c r="AU1170" s="195" t="s">
        <v>82</v>
      </c>
      <c r="AV1170" s="13" t="s">
        <v>80</v>
      </c>
      <c r="AW1170" s="13" t="s">
        <v>30</v>
      </c>
      <c r="AX1170" s="13" t="s">
        <v>74</v>
      </c>
      <c r="AY1170" s="195" t="s">
        <v>166</v>
      </c>
    </row>
    <row r="1171" s="14" customFormat="1">
      <c r="A1171" s="14"/>
      <c r="B1171" s="201"/>
      <c r="C1171" s="14"/>
      <c r="D1171" s="194" t="s">
        <v>175</v>
      </c>
      <c r="E1171" s="202" t="s">
        <v>1</v>
      </c>
      <c r="F1171" s="203" t="s">
        <v>1757</v>
      </c>
      <c r="G1171" s="14"/>
      <c r="H1171" s="204">
        <v>141.36000000000001</v>
      </c>
      <c r="I1171" s="205"/>
      <c r="J1171" s="14"/>
      <c r="K1171" s="14"/>
      <c r="L1171" s="201"/>
      <c r="M1171" s="206"/>
      <c r="N1171" s="207"/>
      <c r="O1171" s="207"/>
      <c r="P1171" s="207"/>
      <c r="Q1171" s="207"/>
      <c r="R1171" s="207"/>
      <c r="S1171" s="207"/>
      <c r="T1171" s="208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02" t="s">
        <v>175</v>
      </c>
      <c r="AU1171" s="202" t="s">
        <v>82</v>
      </c>
      <c r="AV1171" s="14" t="s">
        <v>82</v>
      </c>
      <c r="AW1171" s="14" t="s">
        <v>30</v>
      </c>
      <c r="AX1171" s="14" t="s">
        <v>74</v>
      </c>
      <c r="AY1171" s="202" t="s">
        <v>166</v>
      </c>
    </row>
    <row r="1172" s="13" customFormat="1">
      <c r="A1172" s="13"/>
      <c r="B1172" s="193"/>
      <c r="C1172" s="13"/>
      <c r="D1172" s="194" t="s">
        <v>175</v>
      </c>
      <c r="E1172" s="195" t="s">
        <v>1</v>
      </c>
      <c r="F1172" s="196" t="s">
        <v>1758</v>
      </c>
      <c r="G1172" s="13"/>
      <c r="H1172" s="195" t="s">
        <v>1</v>
      </c>
      <c r="I1172" s="197"/>
      <c r="J1172" s="13"/>
      <c r="K1172" s="13"/>
      <c r="L1172" s="193"/>
      <c r="M1172" s="198"/>
      <c r="N1172" s="199"/>
      <c r="O1172" s="199"/>
      <c r="P1172" s="199"/>
      <c r="Q1172" s="199"/>
      <c r="R1172" s="199"/>
      <c r="S1172" s="199"/>
      <c r="T1172" s="200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195" t="s">
        <v>175</v>
      </c>
      <c r="AU1172" s="195" t="s">
        <v>82</v>
      </c>
      <c r="AV1172" s="13" t="s">
        <v>80</v>
      </c>
      <c r="AW1172" s="13" t="s">
        <v>30</v>
      </c>
      <c r="AX1172" s="13" t="s">
        <v>74</v>
      </c>
      <c r="AY1172" s="195" t="s">
        <v>166</v>
      </c>
    </row>
    <row r="1173" s="14" customFormat="1">
      <c r="A1173" s="14"/>
      <c r="B1173" s="201"/>
      <c r="C1173" s="14"/>
      <c r="D1173" s="194" t="s">
        <v>175</v>
      </c>
      <c r="E1173" s="202" t="s">
        <v>1</v>
      </c>
      <c r="F1173" s="203" t="s">
        <v>1759</v>
      </c>
      <c r="G1173" s="14"/>
      <c r="H1173" s="204">
        <v>138.928</v>
      </c>
      <c r="I1173" s="205"/>
      <c r="J1173" s="14"/>
      <c r="K1173" s="14"/>
      <c r="L1173" s="201"/>
      <c r="M1173" s="206"/>
      <c r="N1173" s="207"/>
      <c r="O1173" s="207"/>
      <c r="P1173" s="207"/>
      <c r="Q1173" s="207"/>
      <c r="R1173" s="207"/>
      <c r="S1173" s="207"/>
      <c r="T1173" s="208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02" t="s">
        <v>175</v>
      </c>
      <c r="AU1173" s="202" t="s">
        <v>82</v>
      </c>
      <c r="AV1173" s="14" t="s">
        <v>82</v>
      </c>
      <c r="AW1173" s="14" t="s">
        <v>30</v>
      </c>
      <c r="AX1173" s="14" t="s">
        <v>74</v>
      </c>
      <c r="AY1173" s="202" t="s">
        <v>166</v>
      </c>
    </row>
    <row r="1174" s="13" customFormat="1">
      <c r="A1174" s="13"/>
      <c r="B1174" s="193"/>
      <c r="C1174" s="13"/>
      <c r="D1174" s="194" t="s">
        <v>175</v>
      </c>
      <c r="E1174" s="195" t="s">
        <v>1</v>
      </c>
      <c r="F1174" s="196" t="s">
        <v>1760</v>
      </c>
      <c r="G1174" s="13"/>
      <c r="H1174" s="195" t="s">
        <v>1</v>
      </c>
      <c r="I1174" s="197"/>
      <c r="J1174" s="13"/>
      <c r="K1174" s="13"/>
      <c r="L1174" s="193"/>
      <c r="M1174" s="198"/>
      <c r="N1174" s="199"/>
      <c r="O1174" s="199"/>
      <c r="P1174" s="199"/>
      <c r="Q1174" s="199"/>
      <c r="R1174" s="199"/>
      <c r="S1174" s="199"/>
      <c r="T1174" s="200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195" t="s">
        <v>175</v>
      </c>
      <c r="AU1174" s="195" t="s">
        <v>82</v>
      </c>
      <c r="AV1174" s="13" t="s">
        <v>80</v>
      </c>
      <c r="AW1174" s="13" t="s">
        <v>30</v>
      </c>
      <c r="AX1174" s="13" t="s">
        <v>74</v>
      </c>
      <c r="AY1174" s="195" t="s">
        <v>166</v>
      </c>
    </row>
    <row r="1175" s="14" customFormat="1">
      <c r="A1175" s="14"/>
      <c r="B1175" s="201"/>
      <c r="C1175" s="14"/>
      <c r="D1175" s="194" t="s">
        <v>175</v>
      </c>
      <c r="E1175" s="202" t="s">
        <v>1</v>
      </c>
      <c r="F1175" s="203" t="s">
        <v>1761</v>
      </c>
      <c r="G1175" s="14"/>
      <c r="H1175" s="204">
        <v>135.28</v>
      </c>
      <c r="I1175" s="205"/>
      <c r="J1175" s="14"/>
      <c r="K1175" s="14"/>
      <c r="L1175" s="201"/>
      <c r="M1175" s="206"/>
      <c r="N1175" s="207"/>
      <c r="O1175" s="207"/>
      <c r="P1175" s="207"/>
      <c r="Q1175" s="207"/>
      <c r="R1175" s="207"/>
      <c r="S1175" s="207"/>
      <c r="T1175" s="208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02" t="s">
        <v>175</v>
      </c>
      <c r="AU1175" s="202" t="s">
        <v>82</v>
      </c>
      <c r="AV1175" s="14" t="s">
        <v>82</v>
      </c>
      <c r="AW1175" s="14" t="s">
        <v>30</v>
      </c>
      <c r="AX1175" s="14" t="s">
        <v>74</v>
      </c>
      <c r="AY1175" s="202" t="s">
        <v>166</v>
      </c>
    </row>
    <row r="1176" s="13" customFormat="1">
      <c r="A1176" s="13"/>
      <c r="B1176" s="193"/>
      <c r="C1176" s="13"/>
      <c r="D1176" s="194" t="s">
        <v>175</v>
      </c>
      <c r="E1176" s="195" t="s">
        <v>1</v>
      </c>
      <c r="F1176" s="196" t="s">
        <v>1762</v>
      </c>
      <c r="G1176" s="13"/>
      <c r="H1176" s="195" t="s">
        <v>1</v>
      </c>
      <c r="I1176" s="197"/>
      <c r="J1176" s="13"/>
      <c r="K1176" s="13"/>
      <c r="L1176" s="193"/>
      <c r="M1176" s="198"/>
      <c r="N1176" s="199"/>
      <c r="O1176" s="199"/>
      <c r="P1176" s="199"/>
      <c r="Q1176" s="199"/>
      <c r="R1176" s="199"/>
      <c r="S1176" s="199"/>
      <c r="T1176" s="200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195" t="s">
        <v>175</v>
      </c>
      <c r="AU1176" s="195" t="s">
        <v>82</v>
      </c>
      <c r="AV1176" s="13" t="s">
        <v>80</v>
      </c>
      <c r="AW1176" s="13" t="s">
        <v>30</v>
      </c>
      <c r="AX1176" s="13" t="s">
        <v>74</v>
      </c>
      <c r="AY1176" s="195" t="s">
        <v>166</v>
      </c>
    </row>
    <row r="1177" s="14" customFormat="1">
      <c r="A1177" s="14"/>
      <c r="B1177" s="201"/>
      <c r="C1177" s="14"/>
      <c r="D1177" s="194" t="s">
        <v>175</v>
      </c>
      <c r="E1177" s="202" t="s">
        <v>1</v>
      </c>
      <c r="F1177" s="203" t="s">
        <v>1763</v>
      </c>
      <c r="G1177" s="14"/>
      <c r="H1177" s="204">
        <v>131.93600000000001</v>
      </c>
      <c r="I1177" s="205"/>
      <c r="J1177" s="14"/>
      <c r="K1177" s="14"/>
      <c r="L1177" s="201"/>
      <c r="M1177" s="206"/>
      <c r="N1177" s="207"/>
      <c r="O1177" s="207"/>
      <c r="P1177" s="207"/>
      <c r="Q1177" s="207"/>
      <c r="R1177" s="207"/>
      <c r="S1177" s="207"/>
      <c r="T1177" s="208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02" t="s">
        <v>175</v>
      </c>
      <c r="AU1177" s="202" t="s">
        <v>82</v>
      </c>
      <c r="AV1177" s="14" t="s">
        <v>82</v>
      </c>
      <c r="AW1177" s="14" t="s">
        <v>30</v>
      </c>
      <c r="AX1177" s="14" t="s">
        <v>74</v>
      </c>
      <c r="AY1177" s="202" t="s">
        <v>166</v>
      </c>
    </row>
    <row r="1178" s="13" customFormat="1">
      <c r="A1178" s="13"/>
      <c r="B1178" s="193"/>
      <c r="C1178" s="13"/>
      <c r="D1178" s="194" t="s">
        <v>175</v>
      </c>
      <c r="E1178" s="195" t="s">
        <v>1</v>
      </c>
      <c r="F1178" s="196" t="s">
        <v>1764</v>
      </c>
      <c r="G1178" s="13"/>
      <c r="H1178" s="195" t="s">
        <v>1</v>
      </c>
      <c r="I1178" s="197"/>
      <c r="J1178" s="13"/>
      <c r="K1178" s="13"/>
      <c r="L1178" s="193"/>
      <c r="M1178" s="198"/>
      <c r="N1178" s="199"/>
      <c r="O1178" s="199"/>
      <c r="P1178" s="199"/>
      <c r="Q1178" s="199"/>
      <c r="R1178" s="199"/>
      <c r="S1178" s="199"/>
      <c r="T1178" s="200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195" t="s">
        <v>175</v>
      </c>
      <c r="AU1178" s="195" t="s">
        <v>82</v>
      </c>
      <c r="AV1178" s="13" t="s">
        <v>80</v>
      </c>
      <c r="AW1178" s="13" t="s">
        <v>30</v>
      </c>
      <c r="AX1178" s="13" t="s">
        <v>74</v>
      </c>
      <c r="AY1178" s="195" t="s">
        <v>166</v>
      </c>
    </row>
    <row r="1179" s="14" customFormat="1">
      <c r="A1179" s="14"/>
      <c r="B1179" s="201"/>
      <c r="C1179" s="14"/>
      <c r="D1179" s="194" t="s">
        <v>175</v>
      </c>
      <c r="E1179" s="202" t="s">
        <v>1</v>
      </c>
      <c r="F1179" s="203" t="s">
        <v>1765</v>
      </c>
      <c r="G1179" s="14"/>
      <c r="H1179" s="204">
        <v>101.52</v>
      </c>
      <c r="I1179" s="205"/>
      <c r="J1179" s="14"/>
      <c r="K1179" s="14"/>
      <c r="L1179" s="201"/>
      <c r="M1179" s="206"/>
      <c r="N1179" s="207"/>
      <c r="O1179" s="207"/>
      <c r="P1179" s="207"/>
      <c r="Q1179" s="207"/>
      <c r="R1179" s="207"/>
      <c r="S1179" s="207"/>
      <c r="T1179" s="208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02" t="s">
        <v>175</v>
      </c>
      <c r="AU1179" s="202" t="s">
        <v>82</v>
      </c>
      <c r="AV1179" s="14" t="s">
        <v>82</v>
      </c>
      <c r="AW1179" s="14" t="s">
        <v>30</v>
      </c>
      <c r="AX1179" s="14" t="s">
        <v>74</v>
      </c>
      <c r="AY1179" s="202" t="s">
        <v>166</v>
      </c>
    </row>
    <row r="1180" s="13" customFormat="1">
      <c r="A1180" s="13"/>
      <c r="B1180" s="193"/>
      <c r="C1180" s="13"/>
      <c r="D1180" s="194" t="s">
        <v>175</v>
      </c>
      <c r="E1180" s="195" t="s">
        <v>1</v>
      </c>
      <c r="F1180" s="196" t="s">
        <v>1766</v>
      </c>
      <c r="G1180" s="13"/>
      <c r="H1180" s="195" t="s">
        <v>1</v>
      </c>
      <c r="I1180" s="197"/>
      <c r="J1180" s="13"/>
      <c r="K1180" s="13"/>
      <c r="L1180" s="193"/>
      <c r="M1180" s="198"/>
      <c r="N1180" s="199"/>
      <c r="O1180" s="199"/>
      <c r="P1180" s="199"/>
      <c r="Q1180" s="199"/>
      <c r="R1180" s="199"/>
      <c r="S1180" s="199"/>
      <c r="T1180" s="200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195" t="s">
        <v>175</v>
      </c>
      <c r="AU1180" s="195" t="s">
        <v>82</v>
      </c>
      <c r="AV1180" s="13" t="s">
        <v>80</v>
      </c>
      <c r="AW1180" s="13" t="s">
        <v>30</v>
      </c>
      <c r="AX1180" s="13" t="s">
        <v>74</v>
      </c>
      <c r="AY1180" s="195" t="s">
        <v>166</v>
      </c>
    </row>
    <row r="1181" s="14" customFormat="1">
      <c r="A1181" s="14"/>
      <c r="B1181" s="201"/>
      <c r="C1181" s="14"/>
      <c r="D1181" s="194" t="s">
        <v>175</v>
      </c>
      <c r="E1181" s="202" t="s">
        <v>1</v>
      </c>
      <c r="F1181" s="203" t="s">
        <v>1767</v>
      </c>
      <c r="G1181" s="14"/>
      <c r="H1181" s="204">
        <v>118.44</v>
      </c>
      <c r="I1181" s="205"/>
      <c r="J1181" s="14"/>
      <c r="K1181" s="14"/>
      <c r="L1181" s="201"/>
      <c r="M1181" s="206"/>
      <c r="N1181" s="207"/>
      <c r="O1181" s="207"/>
      <c r="P1181" s="207"/>
      <c r="Q1181" s="207"/>
      <c r="R1181" s="207"/>
      <c r="S1181" s="207"/>
      <c r="T1181" s="208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02" t="s">
        <v>175</v>
      </c>
      <c r="AU1181" s="202" t="s">
        <v>82</v>
      </c>
      <c r="AV1181" s="14" t="s">
        <v>82</v>
      </c>
      <c r="AW1181" s="14" t="s">
        <v>30</v>
      </c>
      <c r="AX1181" s="14" t="s">
        <v>74</v>
      </c>
      <c r="AY1181" s="202" t="s">
        <v>166</v>
      </c>
    </row>
    <row r="1182" s="16" customFormat="1">
      <c r="A1182" s="16"/>
      <c r="B1182" s="227"/>
      <c r="C1182" s="16"/>
      <c r="D1182" s="194" t="s">
        <v>175</v>
      </c>
      <c r="E1182" s="228" t="s">
        <v>1</v>
      </c>
      <c r="F1182" s="229" t="s">
        <v>1163</v>
      </c>
      <c r="G1182" s="16"/>
      <c r="H1182" s="230">
        <v>1539.8999999999999</v>
      </c>
      <c r="I1182" s="231"/>
      <c r="J1182" s="16"/>
      <c r="K1182" s="16"/>
      <c r="L1182" s="227"/>
      <c r="M1182" s="232"/>
      <c r="N1182" s="233"/>
      <c r="O1182" s="233"/>
      <c r="P1182" s="233"/>
      <c r="Q1182" s="233"/>
      <c r="R1182" s="233"/>
      <c r="S1182" s="233"/>
      <c r="T1182" s="234"/>
      <c r="U1182" s="16"/>
      <c r="V1182" s="16"/>
      <c r="W1182" s="16"/>
      <c r="X1182" s="16"/>
      <c r="Y1182" s="16"/>
      <c r="Z1182" s="16"/>
      <c r="AA1182" s="16"/>
      <c r="AB1182" s="16"/>
      <c r="AC1182" s="16"/>
      <c r="AD1182" s="16"/>
      <c r="AE1182" s="16"/>
      <c r="AT1182" s="228" t="s">
        <v>175</v>
      </c>
      <c r="AU1182" s="228" t="s">
        <v>82</v>
      </c>
      <c r="AV1182" s="16" t="s">
        <v>186</v>
      </c>
      <c r="AW1182" s="16" t="s">
        <v>30</v>
      </c>
      <c r="AX1182" s="16" t="s">
        <v>74</v>
      </c>
      <c r="AY1182" s="228" t="s">
        <v>166</v>
      </c>
    </row>
    <row r="1183" s="13" customFormat="1">
      <c r="A1183" s="13"/>
      <c r="B1183" s="193"/>
      <c r="C1183" s="13"/>
      <c r="D1183" s="194" t="s">
        <v>175</v>
      </c>
      <c r="E1183" s="195" t="s">
        <v>1</v>
      </c>
      <c r="F1183" s="196" t="s">
        <v>1725</v>
      </c>
      <c r="G1183" s="13"/>
      <c r="H1183" s="195" t="s">
        <v>1</v>
      </c>
      <c r="I1183" s="197"/>
      <c r="J1183" s="13"/>
      <c r="K1183" s="13"/>
      <c r="L1183" s="193"/>
      <c r="M1183" s="198"/>
      <c r="N1183" s="199"/>
      <c r="O1183" s="199"/>
      <c r="P1183" s="199"/>
      <c r="Q1183" s="199"/>
      <c r="R1183" s="199"/>
      <c r="S1183" s="199"/>
      <c r="T1183" s="200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195" t="s">
        <v>175</v>
      </c>
      <c r="AU1183" s="195" t="s">
        <v>82</v>
      </c>
      <c r="AV1183" s="13" t="s">
        <v>80</v>
      </c>
      <c r="AW1183" s="13" t="s">
        <v>30</v>
      </c>
      <c r="AX1183" s="13" t="s">
        <v>74</v>
      </c>
      <c r="AY1183" s="195" t="s">
        <v>166</v>
      </c>
    </row>
    <row r="1184" s="14" customFormat="1">
      <c r="A1184" s="14"/>
      <c r="B1184" s="201"/>
      <c r="C1184" s="14"/>
      <c r="D1184" s="194" t="s">
        <v>175</v>
      </c>
      <c r="E1184" s="202" t="s">
        <v>1</v>
      </c>
      <c r="F1184" s="203" t="s">
        <v>1768</v>
      </c>
      <c r="G1184" s="14"/>
      <c r="H1184" s="204">
        <v>153.99000000000001</v>
      </c>
      <c r="I1184" s="205"/>
      <c r="J1184" s="14"/>
      <c r="K1184" s="14"/>
      <c r="L1184" s="201"/>
      <c r="M1184" s="206"/>
      <c r="N1184" s="207"/>
      <c r="O1184" s="207"/>
      <c r="P1184" s="207"/>
      <c r="Q1184" s="207"/>
      <c r="R1184" s="207"/>
      <c r="S1184" s="207"/>
      <c r="T1184" s="208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02" t="s">
        <v>175</v>
      </c>
      <c r="AU1184" s="202" t="s">
        <v>82</v>
      </c>
      <c r="AV1184" s="14" t="s">
        <v>82</v>
      </c>
      <c r="AW1184" s="14" t="s">
        <v>30</v>
      </c>
      <c r="AX1184" s="14" t="s">
        <v>74</v>
      </c>
      <c r="AY1184" s="202" t="s">
        <v>166</v>
      </c>
    </row>
    <row r="1185" s="15" customFormat="1">
      <c r="A1185" s="15"/>
      <c r="B1185" s="209"/>
      <c r="C1185" s="15"/>
      <c r="D1185" s="194" t="s">
        <v>175</v>
      </c>
      <c r="E1185" s="210" t="s">
        <v>1</v>
      </c>
      <c r="F1185" s="211" t="s">
        <v>180</v>
      </c>
      <c r="G1185" s="15"/>
      <c r="H1185" s="212">
        <v>1693.8899999999999</v>
      </c>
      <c r="I1185" s="213"/>
      <c r="J1185" s="15"/>
      <c r="K1185" s="15"/>
      <c r="L1185" s="209"/>
      <c r="M1185" s="214"/>
      <c r="N1185" s="215"/>
      <c r="O1185" s="215"/>
      <c r="P1185" s="215"/>
      <c r="Q1185" s="215"/>
      <c r="R1185" s="215"/>
      <c r="S1185" s="215"/>
      <c r="T1185" s="216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T1185" s="210" t="s">
        <v>175</v>
      </c>
      <c r="AU1185" s="210" t="s">
        <v>82</v>
      </c>
      <c r="AV1185" s="15" t="s">
        <v>173</v>
      </c>
      <c r="AW1185" s="15" t="s">
        <v>30</v>
      </c>
      <c r="AX1185" s="15" t="s">
        <v>80</v>
      </c>
      <c r="AY1185" s="210" t="s">
        <v>166</v>
      </c>
    </row>
    <row r="1186" s="2" customFormat="1" ht="24.15" customHeight="1">
      <c r="A1186" s="38"/>
      <c r="B1186" s="179"/>
      <c r="C1186" s="180" t="s">
        <v>1769</v>
      </c>
      <c r="D1186" s="180" t="s">
        <v>168</v>
      </c>
      <c r="E1186" s="181" t="s">
        <v>1770</v>
      </c>
      <c r="F1186" s="182" t="s">
        <v>1771</v>
      </c>
      <c r="G1186" s="183" t="s">
        <v>318</v>
      </c>
      <c r="H1186" s="184">
        <v>1979.287</v>
      </c>
      <c r="I1186" s="185"/>
      <c r="J1186" s="186">
        <f>ROUND(I1186*H1186,2)</f>
        <v>0</v>
      </c>
      <c r="K1186" s="182" t="s">
        <v>172</v>
      </c>
      <c r="L1186" s="39"/>
      <c r="M1186" s="187" t="s">
        <v>1</v>
      </c>
      <c r="N1186" s="188" t="s">
        <v>39</v>
      </c>
      <c r="O1186" s="77"/>
      <c r="P1186" s="189">
        <f>O1186*H1186</f>
        <v>0</v>
      </c>
      <c r="Q1186" s="189">
        <v>5.0000000000000002E-05</v>
      </c>
      <c r="R1186" s="189">
        <f>Q1186*H1186</f>
        <v>0.098964350000000006</v>
      </c>
      <c r="S1186" s="189">
        <v>0</v>
      </c>
      <c r="T1186" s="190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191" t="s">
        <v>286</v>
      </c>
      <c r="AT1186" s="191" t="s">
        <v>168</v>
      </c>
      <c r="AU1186" s="191" t="s">
        <v>82</v>
      </c>
      <c r="AY1186" s="19" t="s">
        <v>166</v>
      </c>
      <c r="BE1186" s="192">
        <f>IF(N1186="základní",J1186,0)</f>
        <v>0</v>
      </c>
      <c r="BF1186" s="192">
        <f>IF(N1186="snížená",J1186,0)</f>
        <v>0</v>
      </c>
      <c r="BG1186" s="192">
        <f>IF(N1186="zákl. přenesená",J1186,0)</f>
        <v>0</v>
      </c>
      <c r="BH1186" s="192">
        <f>IF(N1186="sníž. přenesená",J1186,0)</f>
        <v>0</v>
      </c>
      <c r="BI1186" s="192">
        <f>IF(N1186="nulová",J1186,0)</f>
        <v>0</v>
      </c>
      <c r="BJ1186" s="19" t="s">
        <v>80</v>
      </c>
      <c r="BK1186" s="192">
        <f>ROUND(I1186*H1186,2)</f>
        <v>0</v>
      </c>
      <c r="BL1186" s="19" t="s">
        <v>286</v>
      </c>
      <c r="BM1186" s="191" t="s">
        <v>1772</v>
      </c>
    </row>
    <row r="1187" s="13" customFormat="1">
      <c r="A1187" s="13"/>
      <c r="B1187" s="193"/>
      <c r="C1187" s="13"/>
      <c r="D1187" s="194" t="s">
        <v>175</v>
      </c>
      <c r="E1187" s="195" t="s">
        <v>1</v>
      </c>
      <c r="F1187" s="196" t="s">
        <v>1773</v>
      </c>
      <c r="G1187" s="13"/>
      <c r="H1187" s="195" t="s">
        <v>1</v>
      </c>
      <c r="I1187" s="197"/>
      <c r="J1187" s="13"/>
      <c r="K1187" s="13"/>
      <c r="L1187" s="193"/>
      <c r="M1187" s="198"/>
      <c r="N1187" s="199"/>
      <c r="O1187" s="199"/>
      <c r="P1187" s="199"/>
      <c r="Q1187" s="199"/>
      <c r="R1187" s="199"/>
      <c r="S1187" s="199"/>
      <c r="T1187" s="200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195" t="s">
        <v>175</v>
      </c>
      <c r="AU1187" s="195" t="s">
        <v>82</v>
      </c>
      <c r="AV1187" s="13" t="s">
        <v>80</v>
      </c>
      <c r="AW1187" s="13" t="s">
        <v>30</v>
      </c>
      <c r="AX1187" s="13" t="s">
        <v>74</v>
      </c>
      <c r="AY1187" s="195" t="s">
        <v>166</v>
      </c>
    </row>
    <row r="1188" s="14" customFormat="1">
      <c r="A1188" s="14"/>
      <c r="B1188" s="201"/>
      <c r="C1188" s="14"/>
      <c r="D1188" s="194" t="s">
        <v>175</v>
      </c>
      <c r="E1188" s="202" t="s">
        <v>1</v>
      </c>
      <c r="F1188" s="203" t="s">
        <v>1774</v>
      </c>
      <c r="G1188" s="14"/>
      <c r="H1188" s="204">
        <v>434.16000000000002</v>
      </c>
      <c r="I1188" s="205"/>
      <c r="J1188" s="14"/>
      <c r="K1188" s="14"/>
      <c r="L1188" s="201"/>
      <c r="M1188" s="206"/>
      <c r="N1188" s="207"/>
      <c r="O1188" s="207"/>
      <c r="P1188" s="207"/>
      <c r="Q1188" s="207"/>
      <c r="R1188" s="207"/>
      <c r="S1188" s="207"/>
      <c r="T1188" s="208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02" t="s">
        <v>175</v>
      </c>
      <c r="AU1188" s="202" t="s">
        <v>82</v>
      </c>
      <c r="AV1188" s="14" t="s">
        <v>82</v>
      </c>
      <c r="AW1188" s="14" t="s">
        <v>30</v>
      </c>
      <c r="AX1188" s="14" t="s">
        <v>74</v>
      </c>
      <c r="AY1188" s="202" t="s">
        <v>166</v>
      </c>
    </row>
    <row r="1189" s="13" customFormat="1">
      <c r="A1189" s="13"/>
      <c r="B1189" s="193"/>
      <c r="C1189" s="13"/>
      <c r="D1189" s="194" t="s">
        <v>175</v>
      </c>
      <c r="E1189" s="195" t="s">
        <v>1</v>
      </c>
      <c r="F1189" s="196" t="s">
        <v>1775</v>
      </c>
      <c r="G1189" s="13"/>
      <c r="H1189" s="195" t="s">
        <v>1</v>
      </c>
      <c r="I1189" s="197"/>
      <c r="J1189" s="13"/>
      <c r="K1189" s="13"/>
      <c r="L1189" s="193"/>
      <c r="M1189" s="198"/>
      <c r="N1189" s="199"/>
      <c r="O1189" s="199"/>
      <c r="P1189" s="199"/>
      <c r="Q1189" s="199"/>
      <c r="R1189" s="199"/>
      <c r="S1189" s="199"/>
      <c r="T1189" s="200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195" t="s">
        <v>175</v>
      </c>
      <c r="AU1189" s="195" t="s">
        <v>82</v>
      </c>
      <c r="AV1189" s="13" t="s">
        <v>80</v>
      </c>
      <c r="AW1189" s="13" t="s">
        <v>30</v>
      </c>
      <c r="AX1189" s="13" t="s">
        <v>74</v>
      </c>
      <c r="AY1189" s="195" t="s">
        <v>166</v>
      </c>
    </row>
    <row r="1190" s="14" customFormat="1">
      <c r="A1190" s="14"/>
      <c r="B1190" s="201"/>
      <c r="C1190" s="14"/>
      <c r="D1190" s="194" t="s">
        <v>175</v>
      </c>
      <c r="E1190" s="202" t="s">
        <v>1</v>
      </c>
      <c r="F1190" s="203" t="s">
        <v>1776</v>
      </c>
      <c r="G1190" s="14"/>
      <c r="H1190" s="204">
        <v>294.86700000000002</v>
      </c>
      <c r="I1190" s="205"/>
      <c r="J1190" s="14"/>
      <c r="K1190" s="14"/>
      <c r="L1190" s="201"/>
      <c r="M1190" s="206"/>
      <c r="N1190" s="207"/>
      <c r="O1190" s="207"/>
      <c r="P1190" s="207"/>
      <c r="Q1190" s="207"/>
      <c r="R1190" s="207"/>
      <c r="S1190" s="207"/>
      <c r="T1190" s="208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02" t="s">
        <v>175</v>
      </c>
      <c r="AU1190" s="202" t="s">
        <v>82</v>
      </c>
      <c r="AV1190" s="14" t="s">
        <v>82</v>
      </c>
      <c r="AW1190" s="14" t="s">
        <v>30</v>
      </c>
      <c r="AX1190" s="14" t="s">
        <v>74</v>
      </c>
      <c r="AY1190" s="202" t="s">
        <v>166</v>
      </c>
    </row>
    <row r="1191" s="13" customFormat="1">
      <c r="A1191" s="13"/>
      <c r="B1191" s="193"/>
      <c r="C1191" s="13"/>
      <c r="D1191" s="194" t="s">
        <v>175</v>
      </c>
      <c r="E1191" s="195" t="s">
        <v>1</v>
      </c>
      <c r="F1191" s="196" t="s">
        <v>1777</v>
      </c>
      <c r="G1191" s="13"/>
      <c r="H1191" s="195" t="s">
        <v>1</v>
      </c>
      <c r="I1191" s="197"/>
      <c r="J1191" s="13"/>
      <c r="K1191" s="13"/>
      <c r="L1191" s="193"/>
      <c r="M1191" s="198"/>
      <c r="N1191" s="199"/>
      <c r="O1191" s="199"/>
      <c r="P1191" s="199"/>
      <c r="Q1191" s="199"/>
      <c r="R1191" s="199"/>
      <c r="S1191" s="199"/>
      <c r="T1191" s="200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195" t="s">
        <v>175</v>
      </c>
      <c r="AU1191" s="195" t="s">
        <v>82</v>
      </c>
      <c r="AV1191" s="13" t="s">
        <v>80</v>
      </c>
      <c r="AW1191" s="13" t="s">
        <v>30</v>
      </c>
      <c r="AX1191" s="13" t="s">
        <v>74</v>
      </c>
      <c r="AY1191" s="195" t="s">
        <v>166</v>
      </c>
    </row>
    <row r="1192" s="14" customFormat="1">
      <c r="A1192" s="14"/>
      <c r="B1192" s="201"/>
      <c r="C1192" s="14"/>
      <c r="D1192" s="194" t="s">
        <v>175</v>
      </c>
      <c r="E1192" s="202" t="s">
        <v>1</v>
      </c>
      <c r="F1192" s="203" t="s">
        <v>1778</v>
      </c>
      <c r="G1192" s="14"/>
      <c r="H1192" s="204">
        <v>404.00999999999999</v>
      </c>
      <c r="I1192" s="205"/>
      <c r="J1192" s="14"/>
      <c r="K1192" s="14"/>
      <c r="L1192" s="201"/>
      <c r="M1192" s="206"/>
      <c r="N1192" s="207"/>
      <c r="O1192" s="207"/>
      <c r="P1192" s="207"/>
      <c r="Q1192" s="207"/>
      <c r="R1192" s="207"/>
      <c r="S1192" s="207"/>
      <c r="T1192" s="208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02" t="s">
        <v>175</v>
      </c>
      <c r="AU1192" s="202" t="s">
        <v>82</v>
      </c>
      <c r="AV1192" s="14" t="s">
        <v>82</v>
      </c>
      <c r="AW1192" s="14" t="s">
        <v>30</v>
      </c>
      <c r="AX1192" s="14" t="s">
        <v>74</v>
      </c>
      <c r="AY1192" s="202" t="s">
        <v>166</v>
      </c>
    </row>
    <row r="1193" s="13" customFormat="1">
      <c r="A1193" s="13"/>
      <c r="B1193" s="193"/>
      <c r="C1193" s="13"/>
      <c r="D1193" s="194" t="s">
        <v>175</v>
      </c>
      <c r="E1193" s="195" t="s">
        <v>1</v>
      </c>
      <c r="F1193" s="196" t="s">
        <v>1779</v>
      </c>
      <c r="G1193" s="13"/>
      <c r="H1193" s="195" t="s">
        <v>1</v>
      </c>
      <c r="I1193" s="197"/>
      <c r="J1193" s="13"/>
      <c r="K1193" s="13"/>
      <c r="L1193" s="193"/>
      <c r="M1193" s="198"/>
      <c r="N1193" s="199"/>
      <c r="O1193" s="199"/>
      <c r="P1193" s="199"/>
      <c r="Q1193" s="199"/>
      <c r="R1193" s="199"/>
      <c r="S1193" s="199"/>
      <c r="T1193" s="200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195" t="s">
        <v>175</v>
      </c>
      <c r="AU1193" s="195" t="s">
        <v>82</v>
      </c>
      <c r="AV1193" s="13" t="s">
        <v>80</v>
      </c>
      <c r="AW1193" s="13" t="s">
        <v>30</v>
      </c>
      <c r="AX1193" s="13" t="s">
        <v>74</v>
      </c>
      <c r="AY1193" s="195" t="s">
        <v>166</v>
      </c>
    </row>
    <row r="1194" s="14" customFormat="1">
      <c r="A1194" s="14"/>
      <c r="B1194" s="201"/>
      <c r="C1194" s="14"/>
      <c r="D1194" s="194" t="s">
        <v>175</v>
      </c>
      <c r="E1194" s="202" t="s">
        <v>1</v>
      </c>
      <c r="F1194" s="203" t="s">
        <v>1780</v>
      </c>
      <c r="G1194" s="14"/>
      <c r="H1194" s="204">
        <v>262.30500000000001</v>
      </c>
      <c r="I1194" s="205"/>
      <c r="J1194" s="14"/>
      <c r="K1194" s="14"/>
      <c r="L1194" s="201"/>
      <c r="M1194" s="206"/>
      <c r="N1194" s="207"/>
      <c r="O1194" s="207"/>
      <c r="P1194" s="207"/>
      <c r="Q1194" s="207"/>
      <c r="R1194" s="207"/>
      <c r="S1194" s="207"/>
      <c r="T1194" s="208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02" t="s">
        <v>175</v>
      </c>
      <c r="AU1194" s="202" t="s">
        <v>82</v>
      </c>
      <c r="AV1194" s="14" t="s">
        <v>82</v>
      </c>
      <c r="AW1194" s="14" t="s">
        <v>30</v>
      </c>
      <c r="AX1194" s="14" t="s">
        <v>74</v>
      </c>
      <c r="AY1194" s="202" t="s">
        <v>166</v>
      </c>
    </row>
    <row r="1195" s="13" customFormat="1">
      <c r="A1195" s="13"/>
      <c r="B1195" s="193"/>
      <c r="C1195" s="13"/>
      <c r="D1195" s="194" t="s">
        <v>175</v>
      </c>
      <c r="E1195" s="195" t="s">
        <v>1</v>
      </c>
      <c r="F1195" s="196" t="s">
        <v>1781</v>
      </c>
      <c r="G1195" s="13"/>
      <c r="H1195" s="195" t="s">
        <v>1</v>
      </c>
      <c r="I1195" s="197"/>
      <c r="J1195" s="13"/>
      <c r="K1195" s="13"/>
      <c r="L1195" s="193"/>
      <c r="M1195" s="198"/>
      <c r="N1195" s="199"/>
      <c r="O1195" s="199"/>
      <c r="P1195" s="199"/>
      <c r="Q1195" s="199"/>
      <c r="R1195" s="199"/>
      <c r="S1195" s="199"/>
      <c r="T1195" s="200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195" t="s">
        <v>175</v>
      </c>
      <c r="AU1195" s="195" t="s">
        <v>82</v>
      </c>
      <c r="AV1195" s="13" t="s">
        <v>80</v>
      </c>
      <c r="AW1195" s="13" t="s">
        <v>30</v>
      </c>
      <c r="AX1195" s="13" t="s">
        <v>74</v>
      </c>
      <c r="AY1195" s="195" t="s">
        <v>166</v>
      </c>
    </row>
    <row r="1196" s="14" customFormat="1">
      <c r="A1196" s="14"/>
      <c r="B1196" s="201"/>
      <c r="C1196" s="14"/>
      <c r="D1196" s="194" t="s">
        <v>175</v>
      </c>
      <c r="E1196" s="202" t="s">
        <v>1</v>
      </c>
      <c r="F1196" s="203" t="s">
        <v>1778</v>
      </c>
      <c r="G1196" s="14"/>
      <c r="H1196" s="204">
        <v>404.00999999999999</v>
      </c>
      <c r="I1196" s="205"/>
      <c r="J1196" s="14"/>
      <c r="K1196" s="14"/>
      <c r="L1196" s="201"/>
      <c r="M1196" s="206"/>
      <c r="N1196" s="207"/>
      <c r="O1196" s="207"/>
      <c r="P1196" s="207"/>
      <c r="Q1196" s="207"/>
      <c r="R1196" s="207"/>
      <c r="S1196" s="207"/>
      <c r="T1196" s="208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02" t="s">
        <v>175</v>
      </c>
      <c r="AU1196" s="202" t="s">
        <v>82</v>
      </c>
      <c r="AV1196" s="14" t="s">
        <v>82</v>
      </c>
      <c r="AW1196" s="14" t="s">
        <v>30</v>
      </c>
      <c r="AX1196" s="14" t="s">
        <v>74</v>
      </c>
      <c r="AY1196" s="202" t="s">
        <v>166</v>
      </c>
    </row>
    <row r="1197" s="16" customFormat="1">
      <c r="A1197" s="16"/>
      <c r="B1197" s="227"/>
      <c r="C1197" s="16"/>
      <c r="D1197" s="194" t="s">
        <v>175</v>
      </c>
      <c r="E1197" s="228" t="s">
        <v>1</v>
      </c>
      <c r="F1197" s="229" t="s">
        <v>1163</v>
      </c>
      <c r="G1197" s="16"/>
      <c r="H1197" s="230">
        <v>1799.3520000000001</v>
      </c>
      <c r="I1197" s="231"/>
      <c r="J1197" s="16"/>
      <c r="K1197" s="16"/>
      <c r="L1197" s="227"/>
      <c r="M1197" s="232"/>
      <c r="N1197" s="233"/>
      <c r="O1197" s="233"/>
      <c r="P1197" s="233"/>
      <c r="Q1197" s="233"/>
      <c r="R1197" s="233"/>
      <c r="S1197" s="233"/>
      <c r="T1197" s="234"/>
      <c r="U1197" s="16"/>
      <c r="V1197" s="16"/>
      <c r="W1197" s="16"/>
      <c r="X1197" s="16"/>
      <c r="Y1197" s="16"/>
      <c r="Z1197" s="16"/>
      <c r="AA1197" s="16"/>
      <c r="AB1197" s="16"/>
      <c r="AC1197" s="16"/>
      <c r="AD1197" s="16"/>
      <c r="AE1197" s="16"/>
      <c r="AT1197" s="228" t="s">
        <v>175</v>
      </c>
      <c r="AU1197" s="228" t="s">
        <v>82</v>
      </c>
      <c r="AV1197" s="16" t="s">
        <v>186</v>
      </c>
      <c r="AW1197" s="16" t="s">
        <v>30</v>
      </c>
      <c r="AX1197" s="16" t="s">
        <v>74</v>
      </c>
      <c r="AY1197" s="228" t="s">
        <v>166</v>
      </c>
    </row>
    <row r="1198" s="13" customFormat="1">
      <c r="A1198" s="13"/>
      <c r="B1198" s="193"/>
      <c r="C1198" s="13"/>
      <c r="D1198" s="194" t="s">
        <v>175</v>
      </c>
      <c r="E1198" s="195" t="s">
        <v>1</v>
      </c>
      <c r="F1198" s="196" t="s">
        <v>1725</v>
      </c>
      <c r="G1198" s="13"/>
      <c r="H1198" s="195" t="s">
        <v>1</v>
      </c>
      <c r="I1198" s="197"/>
      <c r="J1198" s="13"/>
      <c r="K1198" s="13"/>
      <c r="L1198" s="193"/>
      <c r="M1198" s="198"/>
      <c r="N1198" s="199"/>
      <c r="O1198" s="199"/>
      <c r="P1198" s="199"/>
      <c r="Q1198" s="199"/>
      <c r="R1198" s="199"/>
      <c r="S1198" s="199"/>
      <c r="T1198" s="200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195" t="s">
        <v>175</v>
      </c>
      <c r="AU1198" s="195" t="s">
        <v>82</v>
      </c>
      <c r="AV1198" s="13" t="s">
        <v>80</v>
      </c>
      <c r="AW1198" s="13" t="s">
        <v>30</v>
      </c>
      <c r="AX1198" s="13" t="s">
        <v>74</v>
      </c>
      <c r="AY1198" s="195" t="s">
        <v>166</v>
      </c>
    </row>
    <row r="1199" s="14" customFormat="1">
      <c r="A1199" s="14"/>
      <c r="B1199" s="201"/>
      <c r="C1199" s="14"/>
      <c r="D1199" s="194" t="s">
        <v>175</v>
      </c>
      <c r="E1199" s="202" t="s">
        <v>1</v>
      </c>
      <c r="F1199" s="203" t="s">
        <v>1782</v>
      </c>
      <c r="G1199" s="14"/>
      <c r="H1199" s="204">
        <v>179.935</v>
      </c>
      <c r="I1199" s="205"/>
      <c r="J1199" s="14"/>
      <c r="K1199" s="14"/>
      <c r="L1199" s="201"/>
      <c r="M1199" s="206"/>
      <c r="N1199" s="207"/>
      <c r="O1199" s="207"/>
      <c r="P1199" s="207"/>
      <c r="Q1199" s="207"/>
      <c r="R1199" s="207"/>
      <c r="S1199" s="207"/>
      <c r="T1199" s="208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02" t="s">
        <v>175</v>
      </c>
      <c r="AU1199" s="202" t="s">
        <v>82</v>
      </c>
      <c r="AV1199" s="14" t="s">
        <v>82</v>
      </c>
      <c r="AW1199" s="14" t="s">
        <v>30</v>
      </c>
      <c r="AX1199" s="14" t="s">
        <v>74</v>
      </c>
      <c r="AY1199" s="202" t="s">
        <v>166</v>
      </c>
    </row>
    <row r="1200" s="15" customFormat="1">
      <c r="A1200" s="15"/>
      <c r="B1200" s="209"/>
      <c r="C1200" s="15"/>
      <c r="D1200" s="194" t="s">
        <v>175</v>
      </c>
      <c r="E1200" s="210" t="s">
        <v>1</v>
      </c>
      <c r="F1200" s="211" t="s">
        <v>180</v>
      </c>
      <c r="G1200" s="15"/>
      <c r="H1200" s="212">
        <v>1979.287</v>
      </c>
      <c r="I1200" s="213"/>
      <c r="J1200" s="15"/>
      <c r="K1200" s="15"/>
      <c r="L1200" s="209"/>
      <c r="M1200" s="214"/>
      <c r="N1200" s="215"/>
      <c r="O1200" s="215"/>
      <c r="P1200" s="215"/>
      <c r="Q1200" s="215"/>
      <c r="R1200" s="215"/>
      <c r="S1200" s="215"/>
      <c r="T1200" s="216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210" t="s">
        <v>175</v>
      </c>
      <c r="AU1200" s="210" t="s">
        <v>82</v>
      </c>
      <c r="AV1200" s="15" t="s">
        <v>173</v>
      </c>
      <c r="AW1200" s="15" t="s">
        <v>30</v>
      </c>
      <c r="AX1200" s="15" t="s">
        <v>80</v>
      </c>
      <c r="AY1200" s="210" t="s">
        <v>166</v>
      </c>
    </row>
    <row r="1201" s="2" customFormat="1" ht="21.75" customHeight="1">
      <c r="A1201" s="38"/>
      <c r="B1201" s="179"/>
      <c r="C1201" s="217" t="s">
        <v>1783</v>
      </c>
      <c r="D1201" s="217" t="s">
        <v>259</v>
      </c>
      <c r="E1201" s="218" t="s">
        <v>1784</v>
      </c>
      <c r="F1201" s="219" t="s">
        <v>1785</v>
      </c>
      <c r="G1201" s="220" t="s">
        <v>243</v>
      </c>
      <c r="H1201" s="221">
        <v>0.063</v>
      </c>
      <c r="I1201" s="222"/>
      <c r="J1201" s="223">
        <f>ROUND(I1201*H1201,2)</f>
        <v>0</v>
      </c>
      <c r="K1201" s="219" t="s">
        <v>172</v>
      </c>
      <c r="L1201" s="224"/>
      <c r="M1201" s="225" t="s">
        <v>1</v>
      </c>
      <c r="N1201" s="226" t="s">
        <v>39</v>
      </c>
      <c r="O1201" s="77"/>
      <c r="P1201" s="189">
        <f>O1201*H1201</f>
        <v>0</v>
      </c>
      <c r="Q1201" s="189">
        <v>1</v>
      </c>
      <c r="R1201" s="189">
        <f>Q1201*H1201</f>
        <v>0.063</v>
      </c>
      <c r="S1201" s="189">
        <v>0</v>
      </c>
      <c r="T1201" s="190">
        <f>S1201*H1201</f>
        <v>0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191" t="s">
        <v>367</v>
      </c>
      <c r="AT1201" s="191" t="s">
        <v>259</v>
      </c>
      <c r="AU1201" s="191" t="s">
        <v>82</v>
      </c>
      <c r="AY1201" s="19" t="s">
        <v>166</v>
      </c>
      <c r="BE1201" s="192">
        <f>IF(N1201="základní",J1201,0)</f>
        <v>0</v>
      </c>
      <c r="BF1201" s="192">
        <f>IF(N1201="snížená",J1201,0)</f>
        <v>0</v>
      </c>
      <c r="BG1201" s="192">
        <f>IF(N1201="zákl. přenesená",J1201,0)</f>
        <v>0</v>
      </c>
      <c r="BH1201" s="192">
        <f>IF(N1201="sníž. přenesená",J1201,0)</f>
        <v>0</v>
      </c>
      <c r="BI1201" s="192">
        <f>IF(N1201="nulová",J1201,0)</f>
        <v>0</v>
      </c>
      <c r="BJ1201" s="19" t="s">
        <v>80</v>
      </c>
      <c r="BK1201" s="192">
        <f>ROUND(I1201*H1201,2)</f>
        <v>0</v>
      </c>
      <c r="BL1201" s="19" t="s">
        <v>286</v>
      </c>
      <c r="BM1201" s="191" t="s">
        <v>1786</v>
      </c>
    </row>
    <row r="1202" s="13" customFormat="1">
      <c r="A1202" s="13"/>
      <c r="B1202" s="193"/>
      <c r="C1202" s="13"/>
      <c r="D1202" s="194" t="s">
        <v>175</v>
      </c>
      <c r="E1202" s="195" t="s">
        <v>1</v>
      </c>
      <c r="F1202" s="196" t="s">
        <v>504</v>
      </c>
      <c r="G1202" s="13"/>
      <c r="H1202" s="195" t="s">
        <v>1</v>
      </c>
      <c r="I1202" s="197"/>
      <c r="J1202" s="13"/>
      <c r="K1202" s="13"/>
      <c r="L1202" s="193"/>
      <c r="M1202" s="198"/>
      <c r="N1202" s="199"/>
      <c r="O1202" s="199"/>
      <c r="P1202" s="199"/>
      <c r="Q1202" s="199"/>
      <c r="R1202" s="199"/>
      <c r="S1202" s="199"/>
      <c r="T1202" s="200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195" t="s">
        <v>175</v>
      </c>
      <c r="AU1202" s="195" t="s">
        <v>82</v>
      </c>
      <c r="AV1202" s="13" t="s">
        <v>80</v>
      </c>
      <c r="AW1202" s="13" t="s">
        <v>30</v>
      </c>
      <c r="AX1202" s="13" t="s">
        <v>74</v>
      </c>
      <c r="AY1202" s="195" t="s">
        <v>166</v>
      </c>
    </row>
    <row r="1203" s="14" customFormat="1">
      <c r="A1203" s="14"/>
      <c r="B1203" s="201"/>
      <c r="C1203" s="14"/>
      <c r="D1203" s="194" t="s">
        <v>175</v>
      </c>
      <c r="E1203" s="202" t="s">
        <v>1</v>
      </c>
      <c r="F1203" s="203" t="s">
        <v>1787</v>
      </c>
      <c r="G1203" s="14"/>
      <c r="H1203" s="204">
        <v>0.063</v>
      </c>
      <c r="I1203" s="205"/>
      <c r="J1203" s="14"/>
      <c r="K1203" s="14"/>
      <c r="L1203" s="201"/>
      <c r="M1203" s="206"/>
      <c r="N1203" s="207"/>
      <c r="O1203" s="207"/>
      <c r="P1203" s="207"/>
      <c r="Q1203" s="207"/>
      <c r="R1203" s="207"/>
      <c r="S1203" s="207"/>
      <c r="T1203" s="208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02" t="s">
        <v>175</v>
      </c>
      <c r="AU1203" s="202" t="s">
        <v>82</v>
      </c>
      <c r="AV1203" s="14" t="s">
        <v>82</v>
      </c>
      <c r="AW1203" s="14" t="s">
        <v>30</v>
      </c>
      <c r="AX1203" s="14" t="s">
        <v>80</v>
      </c>
      <c r="AY1203" s="202" t="s">
        <v>166</v>
      </c>
    </row>
    <row r="1204" s="2" customFormat="1" ht="21.75" customHeight="1">
      <c r="A1204" s="38"/>
      <c r="B1204" s="179"/>
      <c r="C1204" s="217" t="s">
        <v>1788</v>
      </c>
      <c r="D1204" s="217" t="s">
        <v>259</v>
      </c>
      <c r="E1204" s="218" t="s">
        <v>1789</v>
      </c>
      <c r="F1204" s="219" t="s">
        <v>1790</v>
      </c>
      <c r="G1204" s="220" t="s">
        <v>243</v>
      </c>
      <c r="H1204" s="221">
        <v>0.124</v>
      </c>
      <c r="I1204" s="222"/>
      <c r="J1204" s="223">
        <f>ROUND(I1204*H1204,2)</f>
        <v>0</v>
      </c>
      <c r="K1204" s="219" t="s">
        <v>172</v>
      </c>
      <c r="L1204" s="224"/>
      <c r="M1204" s="225" t="s">
        <v>1</v>
      </c>
      <c r="N1204" s="226" t="s">
        <v>39</v>
      </c>
      <c r="O1204" s="77"/>
      <c r="P1204" s="189">
        <f>O1204*H1204</f>
        <v>0</v>
      </c>
      <c r="Q1204" s="189">
        <v>1</v>
      </c>
      <c r="R1204" s="189">
        <f>Q1204*H1204</f>
        <v>0.124</v>
      </c>
      <c r="S1204" s="189">
        <v>0</v>
      </c>
      <c r="T1204" s="190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191" t="s">
        <v>367</v>
      </c>
      <c r="AT1204" s="191" t="s">
        <v>259</v>
      </c>
      <c r="AU1204" s="191" t="s">
        <v>82</v>
      </c>
      <c r="AY1204" s="19" t="s">
        <v>166</v>
      </c>
      <c r="BE1204" s="192">
        <f>IF(N1204="základní",J1204,0)</f>
        <v>0</v>
      </c>
      <c r="BF1204" s="192">
        <f>IF(N1204="snížená",J1204,0)</f>
        <v>0</v>
      </c>
      <c r="BG1204" s="192">
        <f>IF(N1204="zákl. přenesená",J1204,0)</f>
        <v>0</v>
      </c>
      <c r="BH1204" s="192">
        <f>IF(N1204="sníž. přenesená",J1204,0)</f>
        <v>0</v>
      </c>
      <c r="BI1204" s="192">
        <f>IF(N1204="nulová",J1204,0)</f>
        <v>0</v>
      </c>
      <c r="BJ1204" s="19" t="s">
        <v>80</v>
      </c>
      <c r="BK1204" s="192">
        <f>ROUND(I1204*H1204,2)</f>
        <v>0</v>
      </c>
      <c r="BL1204" s="19" t="s">
        <v>286</v>
      </c>
      <c r="BM1204" s="191" t="s">
        <v>1791</v>
      </c>
    </row>
    <row r="1205" s="13" customFormat="1">
      <c r="A1205" s="13"/>
      <c r="B1205" s="193"/>
      <c r="C1205" s="13"/>
      <c r="D1205" s="194" t="s">
        <v>175</v>
      </c>
      <c r="E1205" s="195" t="s">
        <v>1</v>
      </c>
      <c r="F1205" s="196" t="s">
        <v>1732</v>
      </c>
      <c r="G1205" s="13"/>
      <c r="H1205" s="195" t="s">
        <v>1</v>
      </c>
      <c r="I1205" s="197"/>
      <c r="J1205" s="13"/>
      <c r="K1205" s="13"/>
      <c r="L1205" s="193"/>
      <c r="M1205" s="198"/>
      <c r="N1205" s="199"/>
      <c r="O1205" s="199"/>
      <c r="P1205" s="199"/>
      <c r="Q1205" s="199"/>
      <c r="R1205" s="199"/>
      <c r="S1205" s="199"/>
      <c r="T1205" s="200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195" t="s">
        <v>175</v>
      </c>
      <c r="AU1205" s="195" t="s">
        <v>82</v>
      </c>
      <c r="AV1205" s="13" t="s">
        <v>80</v>
      </c>
      <c r="AW1205" s="13" t="s">
        <v>30</v>
      </c>
      <c r="AX1205" s="13" t="s">
        <v>74</v>
      </c>
      <c r="AY1205" s="195" t="s">
        <v>166</v>
      </c>
    </row>
    <row r="1206" s="14" customFormat="1">
      <c r="A1206" s="14"/>
      <c r="B1206" s="201"/>
      <c r="C1206" s="14"/>
      <c r="D1206" s="194" t="s">
        <v>175</v>
      </c>
      <c r="E1206" s="202" t="s">
        <v>1</v>
      </c>
      <c r="F1206" s="203" t="s">
        <v>1792</v>
      </c>
      <c r="G1206" s="14"/>
      <c r="H1206" s="204">
        <v>0.124</v>
      </c>
      <c r="I1206" s="205"/>
      <c r="J1206" s="14"/>
      <c r="K1206" s="14"/>
      <c r="L1206" s="201"/>
      <c r="M1206" s="206"/>
      <c r="N1206" s="207"/>
      <c r="O1206" s="207"/>
      <c r="P1206" s="207"/>
      <c r="Q1206" s="207"/>
      <c r="R1206" s="207"/>
      <c r="S1206" s="207"/>
      <c r="T1206" s="208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02" t="s">
        <v>175</v>
      </c>
      <c r="AU1206" s="202" t="s">
        <v>82</v>
      </c>
      <c r="AV1206" s="14" t="s">
        <v>82</v>
      </c>
      <c r="AW1206" s="14" t="s">
        <v>30</v>
      </c>
      <c r="AX1206" s="14" t="s">
        <v>80</v>
      </c>
      <c r="AY1206" s="202" t="s">
        <v>166</v>
      </c>
    </row>
    <row r="1207" s="2" customFormat="1" ht="21.75" customHeight="1">
      <c r="A1207" s="38"/>
      <c r="B1207" s="179"/>
      <c r="C1207" s="217" t="s">
        <v>1793</v>
      </c>
      <c r="D1207" s="217" t="s">
        <v>259</v>
      </c>
      <c r="E1207" s="218" t="s">
        <v>1794</v>
      </c>
      <c r="F1207" s="219" t="s">
        <v>1795</v>
      </c>
      <c r="G1207" s="220" t="s">
        <v>243</v>
      </c>
      <c r="H1207" s="221">
        <v>0.76100000000000001</v>
      </c>
      <c r="I1207" s="222"/>
      <c r="J1207" s="223">
        <f>ROUND(I1207*H1207,2)</f>
        <v>0</v>
      </c>
      <c r="K1207" s="219" t="s">
        <v>172</v>
      </c>
      <c r="L1207" s="224"/>
      <c r="M1207" s="225" t="s">
        <v>1</v>
      </c>
      <c r="N1207" s="226" t="s">
        <v>39</v>
      </c>
      <c r="O1207" s="77"/>
      <c r="P1207" s="189">
        <f>O1207*H1207</f>
        <v>0</v>
      </c>
      <c r="Q1207" s="189">
        <v>1</v>
      </c>
      <c r="R1207" s="189">
        <f>Q1207*H1207</f>
        <v>0.76100000000000001</v>
      </c>
      <c r="S1207" s="189">
        <v>0</v>
      </c>
      <c r="T1207" s="190">
        <f>S1207*H1207</f>
        <v>0</v>
      </c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R1207" s="191" t="s">
        <v>367</v>
      </c>
      <c r="AT1207" s="191" t="s">
        <v>259</v>
      </c>
      <c r="AU1207" s="191" t="s">
        <v>82</v>
      </c>
      <c r="AY1207" s="19" t="s">
        <v>166</v>
      </c>
      <c r="BE1207" s="192">
        <f>IF(N1207="základní",J1207,0)</f>
        <v>0</v>
      </c>
      <c r="BF1207" s="192">
        <f>IF(N1207="snížená",J1207,0)</f>
        <v>0</v>
      </c>
      <c r="BG1207" s="192">
        <f>IF(N1207="zákl. přenesená",J1207,0)</f>
        <v>0</v>
      </c>
      <c r="BH1207" s="192">
        <f>IF(N1207="sníž. přenesená",J1207,0)</f>
        <v>0</v>
      </c>
      <c r="BI1207" s="192">
        <f>IF(N1207="nulová",J1207,0)</f>
        <v>0</v>
      </c>
      <c r="BJ1207" s="19" t="s">
        <v>80</v>
      </c>
      <c r="BK1207" s="192">
        <f>ROUND(I1207*H1207,2)</f>
        <v>0</v>
      </c>
      <c r="BL1207" s="19" t="s">
        <v>286</v>
      </c>
      <c r="BM1207" s="191" t="s">
        <v>1796</v>
      </c>
    </row>
    <row r="1208" s="13" customFormat="1">
      <c r="A1208" s="13"/>
      <c r="B1208" s="193"/>
      <c r="C1208" s="13"/>
      <c r="D1208" s="194" t="s">
        <v>175</v>
      </c>
      <c r="E1208" s="195" t="s">
        <v>1</v>
      </c>
      <c r="F1208" s="196" t="s">
        <v>1754</v>
      </c>
      <c r="G1208" s="13"/>
      <c r="H1208" s="195" t="s">
        <v>1</v>
      </c>
      <c r="I1208" s="197"/>
      <c r="J1208" s="13"/>
      <c r="K1208" s="13"/>
      <c r="L1208" s="193"/>
      <c r="M1208" s="198"/>
      <c r="N1208" s="199"/>
      <c r="O1208" s="199"/>
      <c r="P1208" s="199"/>
      <c r="Q1208" s="199"/>
      <c r="R1208" s="199"/>
      <c r="S1208" s="199"/>
      <c r="T1208" s="200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195" t="s">
        <v>175</v>
      </c>
      <c r="AU1208" s="195" t="s">
        <v>82</v>
      </c>
      <c r="AV1208" s="13" t="s">
        <v>80</v>
      </c>
      <c r="AW1208" s="13" t="s">
        <v>30</v>
      </c>
      <c r="AX1208" s="13" t="s">
        <v>74</v>
      </c>
      <c r="AY1208" s="195" t="s">
        <v>166</v>
      </c>
    </row>
    <row r="1209" s="14" customFormat="1">
      <c r="A1209" s="14"/>
      <c r="B1209" s="201"/>
      <c r="C1209" s="14"/>
      <c r="D1209" s="194" t="s">
        <v>175</v>
      </c>
      <c r="E1209" s="202" t="s">
        <v>1</v>
      </c>
      <c r="F1209" s="203" t="s">
        <v>1797</v>
      </c>
      <c r="G1209" s="14"/>
      <c r="H1209" s="204">
        <v>0.159</v>
      </c>
      <c r="I1209" s="205"/>
      <c r="J1209" s="14"/>
      <c r="K1209" s="14"/>
      <c r="L1209" s="201"/>
      <c r="M1209" s="206"/>
      <c r="N1209" s="207"/>
      <c r="O1209" s="207"/>
      <c r="P1209" s="207"/>
      <c r="Q1209" s="207"/>
      <c r="R1209" s="207"/>
      <c r="S1209" s="207"/>
      <c r="T1209" s="208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02" t="s">
        <v>175</v>
      </c>
      <c r="AU1209" s="202" t="s">
        <v>82</v>
      </c>
      <c r="AV1209" s="14" t="s">
        <v>82</v>
      </c>
      <c r="AW1209" s="14" t="s">
        <v>30</v>
      </c>
      <c r="AX1209" s="14" t="s">
        <v>74</v>
      </c>
      <c r="AY1209" s="202" t="s">
        <v>166</v>
      </c>
    </row>
    <row r="1210" s="13" customFormat="1">
      <c r="A1210" s="13"/>
      <c r="B1210" s="193"/>
      <c r="C1210" s="13"/>
      <c r="D1210" s="194" t="s">
        <v>175</v>
      </c>
      <c r="E1210" s="195" t="s">
        <v>1</v>
      </c>
      <c r="F1210" s="196" t="s">
        <v>1756</v>
      </c>
      <c r="G1210" s="13"/>
      <c r="H1210" s="195" t="s">
        <v>1</v>
      </c>
      <c r="I1210" s="197"/>
      <c r="J1210" s="13"/>
      <c r="K1210" s="13"/>
      <c r="L1210" s="193"/>
      <c r="M1210" s="198"/>
      <c r="N1210" s="199"/>
      <c r="O1210" s="199"/>
      <c r="P1210" s="199"/>
      <c r="Q1210" s="199"/>
      <c r="R1210" s="199"/>
      <c r="S1210" s="199"/>
      <c r="T1210" s="200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195" t="s">
        <v>175</v>
      </c>
      <c r="AU1210" s="195" t="s">
        <v>82</v>
      </c>
      <c r="AV1210" s="13" t="s">
        <v>80</v>
      </c>
      <c r="AW1210" s="13" t="s">
        <v>30</v>
      </c>
      <c r="AX1210" s="13" t="s">
        <v>74</v>
      </c>
      <c r="AY1210" s="195" t="s">
        <v>166</v>
      </c>
    </row>
    <row r="1211" s="14" customFormat="1">
      <c r="A1211" s="14"/>
      <c r="B1211" s="201"/>
      <c r="C1211" s="14"/>
      <c r="D1211" s="194" t="s">
        <v>175</v>
      </c>
      <c r="E1211" s="202" t="s">
        <v>1</v>
      </c>
      <c r="F1211" s="203" t="s">
        <v>1798</v>
      </c>
      <c r="G1211" s="14"/>
      <c r="H1211" s="204">
        <v>0.155</v>
      </c>
      <c r="I1211" s="205"/>
      <c r="J1211" s="14"/>
      <c r="K1211" s="14"/>
      <c r="L1211" s="201"/>
      <c r="M1211" s="206"/>
      <c r="N1211" s="207"/>
      <c r="O1211" s="207"/>
      <c r="P1211" s="207"/>
      <c r="Q1211" s="207"/>
      <c r="R1211" s="207"/>
      <c r="S1211" s="207"/>
      <c r="T1211" s="208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02" t="s">
        <v>175</v>
      </c>
      <c r="AU1211" s="202" t="s">
        <v>82</v>
      </c>
      <c r="AV1211" s="14" t="s">
        <v>82</v>
      </c>
      <c r="AW1211" s="14" t="s">
        <v>30</v>
      </c>
      <c r="AX1211" s="14" t="s">
        <v>74</v>
      </c>
      <c r="AY1211" s="202" t="s">
        <v>166</v>
      </c>
    </row>
    <row r="1212" s="13" customFormat="1">
      <c r="A1212" s="13"/>
      <c r="B1212" s="193"/>
      <c r="C1212" s="13"/>
      <c r="D1212" s="194" t="s">
        <v>175</v>
      </c>
      <c r="E1212" s="195" t="s">
        <v>1</v>
      </c>
      <c r="F1212" s="196" t="s">
        <v>1758</v>
      </c>
      <c r="G1212" s="13"/>
      <c r="H1212" s="195" t="s">
        <v>1</v>
      </c>
      <c r="I1212" s="197"/>
      <c r="J1212" s="13"/>
      <c r="K1212" s="13"/>
      <c r="L1212" s="193"/>
      <c r="M1212" s="198"/>
      <c r="N1212" s="199"/>
      <c r="O1212" s="199"/>
      <c r="P1212" s="199"/>
      <c r="Q1212" s="199"/>
      <c r="R1212" s="199"/>
      <c r="S1212" s="199"/>
      <c r="T1212" s="200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195" t="s">
        <v>175</v>
      </c>
      <c r="AU1212" s="195" t="s">
        <v>82</v>
      </c>
      <c r="AV1212" s="13" t="s">
        <v>80</v>
      </c>
      <c r="AW1212" s="13" t="s">
        <v>30</v>
      </c>
      <c r="AX1212" s="13" t="s">
        <v>74</v>
      </c>
      <c r="AY1212" s="195" t="s">
        <v>166</v>
      </c>
    </row>
    <row r="1213" s="14" customFormat="1">
      <c r="A1213" s="14"/>
      <c r="B1213" s="201"/>
      <c r="C1213" s="14"/>
      <c r="D1213" s="194" t="s">
        <v>175</v>
      </c>
      <c r="E1213" s="202" t="s">
        <v>1</v>
      </c>
      <c r="F1213" s="203" t="s">
        <v>1799</v>
      </c>
      <c r="G1213" s="14"/>
      <c r="H1213" s="204">
        <v>0.153</v>
      </c>
      <c r="I1213" s="205"/>
      <c r="J1213" s="14"/>
      <c r="K1213" s="14"/>
      <c r="L1213" s="201"/>
      <c r="M1213" s="206"/>
      <c r="N1213" s="207"/>
      <c r="O1213" s="207"/>
      <c r="P1213" s="207"/>
      <c r="Q1213" s="207"/>
      <c r="R1213" s="207"/>
      <c r="S1213" s="207"/>
      <c r="T1213" s="208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02" t="s">
        <v>175</v>
      </c>
      <c r="AU1213" s="202" t="s">
        <v>82</v>
      </c>
      <c r="AV1213" s="14" t="s">
        <v>82</v>
      </c>
      <c r="AW1213" s="14" t="s">
        <v>30</v>
      </c>
      <c r="AX1213" s="14" t="s">
        <v>74</v>
      </c>
      <c r="AY1213" s="202" t="s">
        <v>166</v>
      </c>
    </row>
    <row r="1214" s="13" customFormat="1">
      <c r="A1214" s="13"/>
      <c r="B1214" s="193"/>
      <c r="C1214" s="13"/>
      <c r="D1214" s="194" t="s">
        <v>175</v>
      </c>
      <c r="E1214" s="195" t="s">
        <v>1</v>
      </c>
      <c r="F1214" s="196" t="s">
        <v>1760</v>
      </c>
      <c r="G1214" s="13"/>
      <c r="H1214" s="195" t="s">
        <v>1</v>
      </c>
      <c r="I1214" s="197"/>
      <c r="J1214" s="13"/>
      <c r="K1214" s="13"/>
      <c r="L1214" s="193"/>
      <c r="M1214" s="198"/>
      <c r="N1214" s="199"/>
      <c r="O1214" s="199"/>
      <c r="P1214" s="199"/>
      <c r="Q1214" s="199"/>
      <c r="R1214" s="199"/>
      <c r="S1214" s="199"/>
      <c r="T1214" s="200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195" t="s">
        <v>175</v>
      </c>
      <c r="AU1214" s="195" t="s">
        <v>82</v>
      </c>
      <c r="AV1214" s="13" t="s">
        <v>80</v>
      </c>
      <c r="AW1214" s="13" t="s">
        <v>30</v>
      </c>
      <c r="AX1214" s="13" t="s">
        <v>74</v>
      </c>
      <c r="AY1214" s="195" t="s">
        <v>166</v>
      </c>
    </row>
    <row r="1215" s="14" customFormat="1">
      <c r="A1215" s="14"/>
      <c r="B1215" s="201"/>
      <c r="C1215" s="14"/>
      <c r="D1215" s="194" t="s">
        <v>175</v>
      </c>
      <c r="E1215" s="202" t="s">
        <v>1</v>
      </c>
      <c r="F1215" s="203" t="s">
        <v>1800</v>
      </c>
      <c r="G1215" s="14"/>
      <c r="H1215" s="204">
        <v>0.14899999999999999</v>
      </c>
      <c r="I1215" s="205"/>
      <c r="J1215" s="14"/>
      <c r="K1215" s="14"/>
      <c r="L1215" s="201"/>
      <c r="M1215" s="206"/>
      <c r="N1215" s="207"/>
      <c r="O1215" s="207"/>
      <c r="P1215" s="207"/>
      <c r="Q1215" s="207"/>
      <c r="R1215" s="207"/>
      <c r="S1215" s="207"/>
      <c r="T1215" s="208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02" t="s">
        <v>175</v>
      </c>
      <c r="AU1215" s="202" t="s">
        <v>82</v>
      </c>
      <c r="AV1215" s="14" t="s">
        <v>82</v>
      </c>
      <c r="AW1215" s="14" t="s">
        <v>30</v>
      </c>
      <c r="AX1215" s="14" t="s">
        <v>74</v>
      </c>
      <c r="AY1215" s="202" t="s">
        <v>166</v>
      </c>
    </row>
    <row r="1216" s="13" customFormat="1">
      <c r="A1216" s="13"/>
      <c r="B1216" s="193"/>
      <c r="C1216" s="13"/>
      <c r="D1216" s="194" t="s">
        <v>175</v>
      </c>
      <c r="E1216" s="195" t="s">
        <v>1</v>
      </c>
      <c r="F1216" s="196" t="s">
        <v>1762</v>
      </c>
      <c r="G1216" s="13"/>
      <c r="H1216" s="195" t="s">
        <v>1</v>
      </c>
      <c r="I1216" s="197"/>
      <c r="J1216" s="13"/>
      <c r="K1216" s="13"/>
      <c r="L1216" s="193"/>
      <c r="M1216" s="198"/>
      <c r="N1216" s="199"/>
      <c r="O1216" s="199"/>
      <c r="P1216" s="199"/>
      <c r="Q1216" s="199"/>
      <c r="R1216" s="199"/>
      <c r="S1216" s="199"/>
      <c r="T1216" s="200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195" t="s">
        <v>175</v>
      </c>
      <c r="AU1216" s="195" t="s">
        <v>82</v>
      </c>
      <c r="AV1216" s="13" t="s">
        <v>80</v>
      </c>
      <c r="AW1216" s="13" t="s">
        <v>30</v>
      </c>
      <c r="AX1216" s="13" t="s">
        <v>74</v>
      </c>
      <c r="AY1216" s="195" t="s">
        <v>166</v>
      </c>
    </row>
    <row r="1217" s="14" customFormat="1">
      <c r="A1217" s="14"/>
      <c r="B1217" s="201"/>
      <c r="C1217" s="14"/>
      <c r="D1217" s="194" t="s">
        <v>175</v>
      </c>
      <c r="E1217" s="202" t="s">
        <v>1</v>
      </c>
      <c r="F1217" s="203" t="s">
        <v>1801</v>
      </c>
      <c r="G1217" s="14"/>
      <c r="H1217" s="204">
        <v>0.14499999999999999</v>
      </c>
      <c r="I1217" s="205"/>
      <c r="J1217" s="14"/>
      <c r="K1217" s="14"/>
      <c r="L1217" s="201"/>
      <c r="M1217" s="206"/>
      <c r="N1217" s="207"/>
      <c r="O1217" s="207"/>
      <c r="P1217" s="207"/>
      <c r="Q1217" s="207"/>
      <c r="R1217" s="207"/>
      <c r="S1217" s="207"/>
      <c r="T1217" s="208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02" t="s">
        <v>175</v>
      </c>
      <c r="AU1217" s="202" t="s">
        <v>82</v>
      </c>
      <c r="AV1217" s="14" t="s">
        <v>82</v>
      </c>
      <c r="AW1217" s="14" t="s">
        <v>30</v>
      </c>
      <c r="AX1217" s="14" t="s">
        <v>74</v>
      </c>
      <c r="AY1217" s="202" t="s">
        <v>166</v>
      </c>
    </row>
    <row r="1218" s="15" customFormat="1">
      <c r="A1218" s="15"/>
      <c r="B1218" s="209"/>
      <c r="C1218" s="15"/>
      <c r="D1218" s="194" t="s">
        <v>175</v>
      </c>
      <c r="E1218" s="210" t="s">
        <v>1</v>
      </c>
      <c r="F1218" s="211" t="s">
        <v>180</v>
      </c>
      <c r="G1218" s="15"/>
      <c r="H1218" s="212">
        <v>0.76100000000000001</v>
      </c>
      <c r="I1218" s="213"/>
      <c r="J1218" s="15"/>
      <c r="K1218" s="15"/>
      <c r="L1218" s="209"/>
      <c r="M1218" s="214"/>
      <c r="N1218" s="215"/>
      <c r="O1218" s="215"/>
      <c r="P1218" s="215"/>
      <c r="Q1218" s="215"/>
      <c r="R1218" s="215"/>
      <c r="S1218" s="215"/>
      <c r="T1218" s="216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T1218" s="210" t="s">
        <v>175</v>
      </c>
      <c r="AU1218" s="210" t="s">
        <v>82</v>
      </c>
      <c r="AV1218" s="15" t="s">
        <v>173</v>
      </c>
      <c r="AW1218" s="15" t="s">
        <v>30</v>
      </c>
      <c r="AX1218" s="15" t="s">
        <v>80</v>
      </c>
      <c r="AY1218" s="210" t="s">
        <v>166</v>
      </c>
    </row>
    <row r="1219" s="2" customFormat="1" ht="21.75" customHeight="1">
      <c r="A1219" s="38"/>
      <c r="B1219" s="179"/>
      <c r="C1219" s="217" t="s">
        <v>1802</v>
      </c>
      <c r="D1219" s="217" t="s">
        <v>259</v>
      </c>
      <c r="E1219" s="218" t="s">
        <v>1803</v>
      </c>
      <c r="F1219" s="219" t="s">
        <v>1804</v>
      </c>
      <c r="G1219" s="220" t="s">
        <v>243</v>
      </c>
      <c r="H1219" s="221">
        <v>0.93300000000000005</v>
      </c>
      <c r="I1219" s="222"/>
      <c r="J1219" s="223">
        <f>ROUND(I1219*H1219,2)</f>
        <v>0</v>
      </c>
      <c r="K1219" s="219" t="s">
        <v>172</v>
      </c>
      <c r="L1219" s="224"/>
      <c r="M1219" s="225" t="s">
        <v>1</v>
      </c>
      <c r="N1219" s="226" t="s">
        <v>39</v>
      </c>
      <c r="O1219" s="77"/>
      <c r="P1219" s="189">
        <f>O1219*H1219</f>
        <v>0</v>
      </c>
      <c r="Q1219" s="189">
        <v>1</v>
      </c>
      <c r="R1219" s="189">
        <f>Q1219*H1219</f>
        <v>0.93300000000000005</v>
      </c>
      <c r="S1219" s="189">
        <v>0</v>
      </c>
      <c r="T1219" s="190">
        <f>S1219*H1219</f>
        <v>0</v>
      </c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R1219" s="191" t="s">
        <v>367</v>
      </c>
      <c r="AT1219" s="191" t="s">
        <v>259</v>
      </c>
      <c r="AU1219" s="191" t="s">
        <v>82</v>
      </c>
      <c r="AY1219" s="19" t="s">
        <v>166</v>
      </c>
      <c r="BE1219" s="192">
        <f>IF(N1219="základní",J1219,0)</f>
        <v>0</v>
      </c>
      <c r="BF1219" s="192">
        <f>IF(N1219="snížená",J1219,0)</f>
        <v>0</v>
      </c>
      <c r="BG1219" s="192">
        <f>IF(N1219="zákl. přenesená",J1219,0)</f>
        <v>0</v>
      </c>
      <c r="BH1219" s="192">
        <f>IF(N1219="sníž. přenesená",J1219,0)</f>
        <v>0</v>
      </c>
      <c r="BI1219" s="192">
        <f>IF(N1219="nulová",J1219,0)</f>
        <v>0</v>
      </c>
      <c r="BJ1219" s="19" t="s">
        <v>80</v>
      </c>
      <c r="BK1219" s="192">
        <f>ROUND(I1219*H1219,2)</f>
        <v>0</v>
      </c>
      <c r="BL1219" s="19" t="s">
        <v>286</v>
      </c>
      <c r="BM1219" s="191" t="s">
        <v>1805</v>
      </c>
    </row>
    <row r="1220" s="13" customFormat="1">
      <c r="A1220" s="13"/>
      <c r="B1220" s="193"/>
      <c r="C1220" s="13"/>
      <c r="D1220" s="194" t="s">
        <v>175</v>
      </c>
      <c r="E1220" s="195" t="s">
        <v>1</v>
      </c>
      <c r="F1220" s="196" t="s">
        <v>1748</v>
      </c>
      <c r="G1220" s="13"/>
      <c r="H1220" s="195" t="s">
        <v>1</v>
      </c>
      <c r="I1220" s="197"/>
      <c r="J1220" s="13"/>
      <c r="K1220" s="13"/>
      <c r="L1220" s="193"/>
      <c r="M1220" s="198"/>
      <c r="N1220" s="199"/>
      <c r="O1220" s="199"/>
      <c r="P1220" s="199"/>
      <c r="Q1220" s="199"/>
      <c r="R1220" s="199"/>
      <c r="S1220" s="199"/>
      <c r="T1220" s="200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195" t="s">
        <v>175</v>
      </c>
      <c r="AU1220" s="195" t="s">
        <v>82</v>
      </c>
      <c r="AV1220" s="13" t="s">
        <v>80</v>
      </c>
      <c r="AW1220" s="13" t="s">
        <v>30</v>
      </c>
      <c r="AX1220" s="13" t="s">
        <v>74</v>
      </c>
      <c r="AY1220" s="195" t="s">
        <v>166</v>
      </c>
    </row>
    <row r="1221" s="14" customFormat="1">
      <c r="A1221" s="14"/>
      <c r="B1221" s="201"/>
      <c r="C1221" s="14"/>
      <c r="D1221" s="194" t="s">
        <v>175</v>
      </c>
      <c r="E1221" s="202" t="s">
        <v>1</v>
      </c>
      <c r="F1221" s="203" t="s">
        <v>1806</v>
      </c>
      <c r="G1221" s="14"/>
      <c r="H1221" s="204">
        <v>0.157</v>
      </c>
      <c r="I1221" s="205"/>
      <c r="J1221" s="14"/>
      <c r="K1221" s="14"/>
      <c r="L1221" s="201"/>
      <c r="M1221" s="206"/>
      <c r="N1221" s="207"/>
      <c r="O1221" s="207"/>
      <c r="P1221" s="207"/>
      <c r="Q1221" s="207"/>
      <c r="R1221" s="207"/>
      <c r="S1221" s="207"/>
      <c r="T1221" s="208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02" t="s">
        <v>175</v>
      </c>
      <c r="AU1221" s="202" t="s">
        <v>82</v>
      </c>
      <c r="AV1221" s="14" t="s">
        <v>82</v>
      </c>
      <c r="AW1221" s="14" t="s">
        <v>30</v>
      </c>
      <c r="AX1221" s="14" t="s">
        <v>74</v>
      </c>
      <c r="AY1221" s="202" t="s">
        <v>166</v>
      </c>
    </row>
    <row r="1222" s="13" customFormat="1">
      <c r="A1222" s="13"/>
      <c r="B1222" s="193"/>
      <c r="C1222" s="13"/>
      <c r="D1222" s="194" t="s">
        <v>175</v>
      </c>
      <c r="E1222" s="195" t="s">
        <v>1</v>
      </c>
      <c r="F1222" s="196" t="s">
        <v>1750</v>
      </c>
      <c r="G1222" s="13"/>
      <c r="H1222" s="195" t="s">
        <v>1</v>
      </c>
      <c r="I1222" s="197"/>
      <c r="J1222" s="13"/>
      <c r="K1222" s="13"/>
      <c r="L1222" s="193"/>
      <c r="M1222" s="198"/>
      <c r="N1222" s="199"/>
      <c r="O1222" s="199"/>
      <c r="P1222" s="199"/>
      <c r="Q1222" s="199"/>
      <c r="R1222" s="199"/>
      <c r="S1222" s="199"/>
      <c r="T1222" s="200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195" t="s">
        <v>175</v>
      </c>
      <c r="AU1222" s="195" t="s">
        <v>82</v>
      </c>
      <c r="AV1222" s="13" t="s">
        <v>80</v>
      </c>
      <c r="AW1222" s="13" t="s">
        <v>30</v>
      </c>
      <c r="AX1222" s="13" t="s">
        <v>74</v>
      </c>
      <c r="AY1222" s="195" t="s">
        <v>166</v>
      </c>
    </row>
    <row r="1223" s="14" customFormat="1">
      <c r="A1223" s="14"/>
      <c r="B1223" s="201"/>
      <c r="C1223" s="14"/>
      <c r="D1223" s="194" t="s">
        <v>175</v>
      </c>
      <c r="E1223" s="202" t="s">
        <v>1</v>
      </c>
      <c r="F1223" s="203" t="s">
        <v>1807</v>
      </c>
      <c r="G1223" s="14"/>
      <c r="H1223" s="204">
        <v>0.35399999999999998</v>
      </c>
      <c r="I1223" s="205"/>
      <c r="J1223" s="14"/>
      <c r="K1223" s="14"/>
      <c r="L1223" s="201"/>
      <c r="M1223" s="206"/>
      <c r="N1223" s="207"/>
      <c r="O1223" s="207"/>
      <c r="P1223" s="207"/>
      <c r="Q1223" s="207"/>
      <c r="R1223" s="207"/>
      <c r="S1223" s="207"/>
      <c r="T1223" s="208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02" t="s">
        <v>175</v>
      </c>
      <c r="AU1223" s="202" t="s">
        <v>82</v>
      </c>
      <c r="AV1223" s="14" t="s">
        <v>82</v>
      </c>
      <c r="AW1223" s="14" t="s">
        <v>30</v>
      </c>
      <c r="AX1223" s="14" t="s">
        <v>74</v>
      </c>
      <c r="AY1223" s="202" t="s">
        <v>166</v>
      </c>
    </row>
    <row r="1224" s="13" customFormat="1">
      <c r="A1224" s="13"/>
      <c r="B1224" s="193"/>
      <c r="C1224" s="13"/>
      <c r="D1224" s="194" t="s">
        <v>175</v>
      </c>
      <c r="E1224" s="195" t="s">
        <v>1</v>
      </c>
      <c r="F1224" s="196" t="s">
        <v>1752</v>
      </c>
      <c r="G1224" s="13"/>
      <c r="H1224" s="195" t="s">
        <v>1</v>
      </c>
      <c r="I1224" s="197"/>
      <c r="J1224" s="13"/>
      <c r="K1224" s="13"/>
      <c r="L1224" s="193"/>
      <c r="M1224" s="198"/>
      <c r="N1224" s="199"/>
      <c r="O1224" s="199"/>
      <c r="P1224" s="199"/>
      <c r="Q1224" s="199"/>
      <c r="R1224" s="199"/>
      <c r="S1224" s="199"/>
      <c r="T1224" s="200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195" t="s">
        <v>175</v>
      </c>
      <c r="AU1224" s="195" t="s">
        <v>82</v>
      </c>
      <c r="AV1224" s="13" t="s">
        <v>80</v>
      </c>
      <c r="AW1224" s="13" t="s">
        <v>30</v>
      </c>
      <c r="AX1224" s="13" t="s">
        <v>74</v>
      </c>
      <c r="AY1224" s="195" t="s">
        <v>166</v>
      </c>
    </row>
    <row r="1225" s="14" customFormat="1">
      <c r="A1225" s="14"/>
      <c r="B1225" s="201"/>
      <c r="C1225" s="14"/>
      <c r="D1225" s="194" t="s">
        <v>175</v>
      </c>
      <c r="E1225" s="202" t="s">
        <v>1</v>
      </c>
      <c r="F1225" s="203" t="s">
        <v>1808</v>
      </c>
      <c r="G1225" s="14"/>
      <c r="H1225" s="204">
        <v>0.17999999999999999</v>
      </c>
      <c r="I1225" s="205"/>
      <c r="J1225" s="14"/>
      <c r="K1225" s="14"/>
      <c r="L1225" s="201"/>
      <c r="M1225" s="206"/>
      <c r="N1225" s="207"/>
      <c r="O1225" s="207"/>
      <c r="P1225" s="207"/>
      <c r="Q1225" s="207"/>
      <c r="R1225" s="207"/>
      <c r="S1225" s="207"/>
      <c r="T1225" s="208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02" t="s">
        <v>175</v>
      </c>
      <c r="AU1225" s="202" t="s">
        <v>82</v>
      </c>
      <c r="AV1225" s="14" t="s">
        <v>82</v>
      </c>
      <c r="AW1225" s="14" t="s">
        <v>30</v>
      </c>
      <c r="AX1225" s="14" t="s">
        <v>74</v>
      </c>
      <c r="AY1225" s="202" t="s">
        <v>166</v>
      </c>
    </row>
    <row r="1226" s="13" customFormat="1">
      <c r="A1226" s="13"/>
      <c r="B1226" s="193"/>
      <c r="C1226" s="13"/>
      <c r="D1226" s="194" t="s">
        <v>175</v>
      </c>
      <c r="E1226" s="195" t="s">
        <v>1</v>
      </c>
      <c r="F1226" s="196" t="s">
        <v>1764</v>
      </c>
      <c r="G1226" s="13"/>
      <c r="H1226" s="195" t="s">
        <v>1</v>
      </c>
      <c r="I1226" s="197"/>
      <c r="J1226" s="13"/>
      <c r="K1226" s="13"/>
      <c r="L1226" s="193"/>
      <c r="M1226" s="198"/>
      <c r="N1226" s="199"/>
      <c r="O1226" s="199"/>
      <c r="P1226" s="199"/>
      <c r="Q1226" s="199"/>
      <c r="R1226" s="199"/>
      <c r="S1226" s="199"/>
      <c r="T1226" s="200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195" t="s">
        <v>175</v>
      </c>
      <c r="AU1226" s="195" t="s">
        <v>82</v>
      </c>
      <c r="AV1226" s="13" t="s">
        <v>80</v>
      </c>
      <c r="AW1226" s="13" t="s">
        <v>30</v>
      </c>
      <c r="AX1226" s="13" t="s">
        <v>74</v>
      </c>
      <c r="AY1226" s="195" t="s">
        <v>166</v>
      </c>
    </row>
    <row r="1227" s="14" customFormat="1">
      <c r="A1227" s="14"/>
      <c r="B1227" s="201"/>
      <c r="C1227" s="14"/>
      <c r="D1227" s="194" t="s">
        <v>175</v>
      </c>
      <c r="E1227" s="202" t="s">
        <v>1</v>
      </c>
      <c r="F1227" s="203" t="s">
        <v>1809</v>
      </c>
      <c r="G1227" s="14"/>
      <c r="H1227" s="204">
        <v>0.112</v>
      </c>
      <c r="I1227" s="205"/>
      <c r="J1227" s="14"/>
      <c r="K1227" s="14"/>
      <c r="L1227" s="201"/>
      <c r="M1227" s="206"/>
      <c r="N1227" s="207"/>
      <c r="O1227" s="207"/>
      <c r="P1227" s="207"/>
      <c r="Q1227" s="207"/>
      <c r="R1227" s="207"/>
      <c r="S1227" s="207"/>
      <c r="T1227" s="208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02" t="s">
        <v>175</v>
      </c>
      <c r="AU1227" s="202" t="s">
        <v>82</v>
      </c>
      <c r="AV1227" s="14" t="s">
        <v>82</v>
      </c>
      <c r="AW1227" s="14" t="s">
        <v>30</v>
      </c>
      <c r="AX1227" s="14" t="s">
        <v>74</v>
      </c>
      <c r="AY1227" s="202" t="s">
        <v>166</v>
      </c>
    </row>
    <row r="1228" s="13" customFormat="1">
      <c r="A1228" s="13"/>
      <c r="B1228" s="193"/>
      <c r="C1228" s="13"/>
      <c r="D1228" s="194" t="s">
        <v>175</v>
      </c>
      <c r="E1228" s="195" t="s">
        <v>1</v>
      </c>
      <c r="F1228" s="196" t="s">
        <v>1766</v>
      </c>
      <c r="G1228" s="13"/>
      <c r="H1228" s="195" t="s">
        <v>1</v>
      </c>
      <c r="I1228" s="197"/>
      <c r="J1228" s="13"/>
      <c r="K1228" s="13"/>
      <c r="L1228" s="193"/>
      <c r="M1228" s="198"/>
      <c r="N1228" s="199"/>
      <c r="O1228" s="199"/>
      <c r="P1228" s="199"/>
      <c r="Q1228" s="199"/>
      <c r="R1228" s="199"/>
      <c r="S1228" s="199"/>
      <c r="T1228" s="200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195" t="s">
        <v>175</v>
      </c>
      <c r="AU1228" s="195" t="s">
        <v>82</v>
      </c>
      <c r="AV1228" s="13" t="s">
        <v>80</v>
      </c>
      <c r="AW1228" s="13" t="s">
        <v>30</v>
      </c>
      <c r="AX1228" s="13" t="s">
        <v>74</v>
      </c>
      <c r="AY1228" s="195" t="s">
        <v>166</v>
      </c>
    </row>
    <row r="1229" s="14" customFormat="1">
      <c r="A1229" s="14"/>
      <c r="B1229" s="201"/>
      <c r="C1229" s="14"/>
      <c r="D1229" s="194" t="s">
        <v>175</v>
      </c>
      <c r="E1229" s="202" t="s">
        <v>1</v>
      </c>
      <c r="F1229" s="203" t="s">
        <v>1810</v>
      </c>
      <c r="G1229" s="14"/>
      <c r="H1229" s="204">
        <v>0.13</v>
      </c>
      <c r="I1229" s="205"/>
      <c r="J1229" s="14"/>
      <c r="K1229" s="14"/>
      <c r="L1229" s="201"/>
      <c r="M1229" s="206"/>
      <c r="N1229" s="207"/>
      <c r="O1229" s="207"/>
      <c r="P1229" s="207"/>
      <c r="Q1229" s="207"/>
      <c r="R1229" s="207"/>
      <c r="S1229" s="207"/>
      <c r="T1229" s="208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02" t="s">
        <v>175</v>
      </c>
      <c r="AU1229" s="202" t="s">
        <v>82</v>
      </c>
      <c r="AV1229" s="14" t="s">
        <v>82</v>
      </c>
      <c r="AW1229" s="14" t="s">
        <v>30</v>
      </c>
      <c r="AX1229" s="14" t="s">
        <v>74</v>
      </c>
      <c r="AY1229" s="202" t="s">
        <v>166</v>
      </c>
    </row>
    <row r="1230" s="15" customFormat="1">
      <c r="A1230" s="15"/>
      <c r="B1230" s="209"/>
      <c r="C1230" s="15"/>
      <c r="D1230" s="194" t="s">
        <v>175</v>
      </c>
      <c r="E1230" s="210" t="s">
        <v>1</v>
      </c>
      <c r="F1230" s="211" t="s">
        <v>180</v>
      </c>
      <c r="G1230" s="15"/>
      <c r="H1230" s="212">
        <v>0.93300000000000005</v>
      </c>
      <c r="I1230" s="213"/>
      <c r="J1230" s="15"/>
      <c r="K1230" s="15"/>
      <c r="L1230" s="209"/>
      <c r="M1230" s="214"/>
      <c r="N1230" s="215"/>
      <c r="O1230" s="215"/>
      <c r="P1230" s="215"/>
      <c r="Q1230" s="215"/>
      <c r="R1230" s="215"/>
      <c r="S1230" s="215"/>
      <c r="T1230" s="216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210" t="s">
        <v>175</v>
      </c>
      <c r="AU1230" s="210" t="s">
        <v>82</v>
      </c>
      <c r="AV1230" s="15" t="s">
        <v>173</v>
      </c>
      <c r="AW1230" s="15" t="s">
        <v>30</v>
      </c>
      <c r="AX1230" s="15" t="s">
        <v>80</v>
      </c>
      <c r="AY1230" s="210" t="s">
        <v>166</v>
      </c>
    </row>
    <row r="1231" s="2" customFormat="1" ht="21.75" customHeight="1">
      <c r="A1231" s="38"/>
      <c r="B1231" s="179"/>
      <c r="C1231" s="217" t="s">
        <v>1811</v>
      </c>
      <c r="D1231" s="217" t="s">
        <v>259</v>
      </c>
      <c r="E1231" s="218" t="s">
        <v>1812</v>
      </c>
      <c r="F1231" s="219" t="s">
        <v>1813</v>
      </c>
      <c r="G1231" s="220" t="s">
        <v>243</v>
      </c>
      <c r="H1231" s="221">
        <v>2.2309999999999999</v>
      </c>
      <c r="I1231" s="222"/>
      <c r="J1231" s="223">
        <f>ROUND(I1231*H1231,2)</f>
        <v>0</v>
      </c>
      <c r="K1231" s="219" t="s">
        <v>172</v>
      </c>
      <c r="L1231" s="224"/>
      <c r="M1231" s="225" t="s">
        <v>1</v>
      </c>
      <c r="N1231" s="226" t="s">
        <v>39</v>
      </c>
      <c r="O1231" s="77"/>
      <c r="P1231" s="189">
        <f>O1231*H1231</f>
        <v>0</v>
      </c>
      <c r="Q1231" s="189">
        <v>1</v>
      </c>
      <c r="R1231" s="189">
        <f>Q1231*H1231</f>
        <v>2.2309999999999999</v>
      </c>
      <c r="S1231" s="189">
        <v>0</v>
      </c>
      <c r="T1231" s="190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191" t="s">
        <v>367</v>
      </c>
      <c r="AT1231" s="191" t="s">
        <v>259</v>
      </c>
      <c r="AU1231" s="191" t="s">
        <v>82</v>
      </c>
      <c r="AY1231" s="19" t="s">
        <v>166</v>
      </c>
      <c r="BE1231" s="192">
        <f>IF(N1231="základní",J1231,0)</f>
        <v>0</v>
      </c>
      <c r="BF1231" s="192">
        <f>IF(N1231="snížená",J1231,0)</f>
        <v>0</v>
      </c>
      <c r="BG1231" s="192">
        <f>IF(N1231="zákl. přenesená",J1231,0)</f>
        <v>0</v>
      </c>
      <c r="BH1231" s="192">
        <f>IF(N1231="sníž. přenesená",J1231,0)</f>
        <v>0</v>
      </c>
      <c r="BI1231" s="192">
        <f>IF(N1231="nulová",J1231,0)</f>
        <v>0</v>
      </c>
      <c r="BJ1231" s="19" t="s">
        <v>80</v>
      </c>
      <c r="BK1231" s="192">
        <f>ROUND(I1231*H1231,2)</f>
        <v>0</v>
      </c>
      <c r="BL1231" s="19" t="s">
        <v>286</v>
      </c>
      <c r="BM1231" s="191" t="s">
        <v>1814</v>
      </c>
    </row>
    <row r="1232" s="13" customFormat="1">
      <c r="A1232" s="13"/>
      <c r="B1232" s="193"/>
      <c r="C1232" s="13"/>
      <c r="D1232" s="194" t="s">
        <v>175</v>
      </c>
      <c r="E1232" s="195" t="s">
        <v>1</v>
      </c>
      <c r="F1232" s="196" t="s">
        <v>1773</v>
      </c>
      <c r="G1232" s="13"/>
      <c r="H1232" s="195" t="s">
        <v>1</v>
      </c>
      <c r="I1232" s="197"/>
      <c r="J1232" s="13"/>
      <c r="K1232" s="13"/>
      <c r="L1232" s="193"/>
      <c r="M1232" s="198"/>
      <c r="N1232" s="199"/>
      <c r="O1232" s="199"/>
      <c r="P1232" s="199"/>
      <c r="Q1232" s="199"/>
      <c r="R1232" s="199"/>
      <c r="S1232" s="199"/>
      <c r="T1232" s="200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195" t="s">
        <v>175</v>
      </c>
      <c r="AU1232" s="195" t="s">
        <v>82</v>
      </c>
      <c r="AV1232" s="13" t="s">
        <v>80</v>
      </c>
      <c r="AW1232" s="13" t="s">
        <v>30</v>
      </c>
      <c r="AX1232" s="13" t="s">
        <v>74</v>
      </c>
      <c r="AY1232" s="195" t="s">
        <v>166</v>
      </c>
    </row>
    <row r="1233" s="14" customFormat="1">
      <c r="A1233" s="14"/>
      <c r="B1233" s="201"/>
      <c r="C1233" s="14"/>
      <c r="D1233" s="194" t="s">
        <v>175</v>
      </c>
      <c r="E1233" s="202" t="s">
        <v>1</v>
      </c>
      <c r="F1233" s="203" t="s">
        <v>1815</v>
      </c>
      <c r="G1233" s="14"/>
      <c r="H1233" s="204">
        <v>0.47799999999999998</v>
      </c>
      <c r="I1233" s="205"/>
      <c r="J1233" s="14"/>
      <c r="K1233" s="14"/>
      <c r="L1233" s="201"/>
      <c r="M1233" s="206"/>
      <c r="N1233" s="207"/>
      <c r="O1233" s="207"/>
      <c r="P1233" s="207"/>
      <c r="Q1233" s="207"/>
      <c r="R1233" s="207"/>
      <c r="S1233" s="207"/>
      <c r="T1233" s="208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02" t="s">
        <v>175</v>
      </c>
      <c r="AU1233" s="202" t="s">
        <v>82</v>
      </c>
      <c r="AV1233" s="14" t="s">
        <v>82</v>
      </c>
      <c r="AW1233" s="14" t="s">
        <v>30</v>
      </c>
      <c r="AX1233" s="14" t="s">
        <v>74</v>
      </c>
      <c r="AY1233" s="202" t="s">
        <v>166</v>
      </c>
    </row>
    <row r="1234" s="13" customFormat="1">
      <c r="A1234" s="13"/>
      <c r="B1234" s="193"/>
      <c r="C1234" s="13"/>
      <c r="D1234" s="194" t="s">
        <v>175</v>
      </c>
      <c r="E1234" s="195" t="s">
        <v>1</v>
      </c>
      <c r="F1234" s="196" t="s">
        <v>1739</v>
      </c>
      <c r="G1234" s="13"/>
      <c r="H1234" s="195" t="s">
        <v>1</v>
      </c>
      <c r="I1234" s="197"/>
      <c r="J1234" s="13"/>
      <c r="K1234" s="13"/>
      <c r="L1234" s="193"/>
      <c r="M1234" s="198"/>
      <c r="N1234" s="199"/>
      <c r="O1234" s="199"/>
      <c r="P1234" s="199"/>
      <c r="Q1234" s="199"/>
      <c r="R1234" s="199"/>
      <c r="S1234" s="199"/>
      <c r="T1234" s="200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195" t="s">
        <v>175</v>
      </c>
      <c r="AU1234" s="195" t="s">
        <v>82</v>
      </c>
      <c r="AV1234" s="13" t="s">
        <v>80</v>
      </c>
      <c r="AW1234" s="13" t="s">
        <v>30</v>
      </c>
      <c r="AX1234" s="13" t="s">
        <v>74</v>
      </c>
      <c r="AY1234" s="195" t="s">
        <v>166</v>
      </c>
    </row>
    <row r="1235" s="14" customFormat="1">
      <c r="A1235" s="14"/>
      <c r="B1235" s="201"/>
      <c r="C1235" s="14"/>
      <c r="D1235" s="194" t="s">
        <v>175</v>
      </c>
      <c r="E1235" s="202" t="s">
        <v>1</v>
      </c>
      <c r="F1235" s="203" t="s">
        <v>1816</v>
      </c>
      <c r="G1235" s="14"/>
      <c r="H1235" s="204">
        <v>0.16600000000000001</v>
      </c>
      <c r="I1235" s="205"/>
      <c r="J1235" s="14"/>
      <c r="K1235" s="14"/>
      <c r="L1235" s="201"/>
      <c r="M1235" s="206"/>
      <c r="N1235" s="207"/>
      <c r="O1235" s="207"/>
      <c r="P1235" s="207"/>
      <c r="Q1235" s="207"/>
      <c r="R1235" s="207"/>
      <c r="S1235" s="207"/>
      <c r="T1235" s="208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02" t="s">
        <v>175</v>
      </c>
      <c r="AU1235" s="202" t="s">
        <v>82</v>
      </c>
      <c r="AV1235" s="14" t="s">
        <v>82</v>
      </c>
      <c r="AW1235" s="14" t="s">
        <v>30</v>
      </c>
      <c r="AX1235" s="14" t="s">
        <v>74</v>
      </c>
      <c r="AY1235" s="202" t="s">
        <v>166</v>
      </c>
    </row>
    <row r="1236" s="13" customFormat="1">
      <c r="A1236" s="13"/>
      <c r="B1236" s="193"/>
      <c r="C1236" s="13"/>
      <c r="D1236" s="194" t="s">
        <v>175</v>
      </c>
      <c r="E1236" s="195" t="s">
        <v>1</v>
      </c>
      <c r="F1236" s="196" t="s">
        <v>1775</v>
      </c>
      <c r="G1236" s="13"/>
      <c r="H1236" s="195" t="s">
        <v>1</v>
      </c>
      <c r="I1236" s="197"/>
      <c r="J1236" s="13"/>
      <c r="K1236" s="13"/>
      <c r="L1236" s="193"/>
      <c r="M1236" s="198"/>
      <c r="N1236" s="199"/>
      <c r="O1236" s="199"/>
      <c r="P1236" s="199"/>
      <c r="Q1236" s="199"/>
      <c r="R1236" s="199"/>
      <c r="S1236" s="199"/>
      <c r="T1236" s="200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195" t="s">
        <v>175</v>
      </c>
      <c r="AU1236" s="195" t="s">
        <v>82</v>
      </c>
      <c r="AV1236" s="13" t="s">
        <v>80</v>
      </c>
      <c r="AW1236" s="13" t="s">
        <v>30</v>
      </c>
      <c r="AX1236" s="13" t="s">
        <v>74</v>
      </c>
      <c r="AY1236" s="195" t="s">
        <v>166</v>
      </c>
    </row>
    <row r="1237" s="14" customFormat="1">
      <c r="A1237" s="14"/>
      <c r="B1237" s="201"/>
      <c r="C1237" s="14"/>
      <c r="D1237" s="194" t="s">
        <v>175</v>
      </c>
      <c r="E1237" s="202" t="s">
        <v>1</v>
      </c>
      <c r="F1237" s="203" t="s">
        <v>1817</v>
      </c>
      <c r="G1237" s="14"/>
      <c r="H1237" s="204">
        <v>0.32400000000000001</v>
      </c>
      <c r="I1237" s="205"/>
      <c r="J1237" s="14"/>
      <c r="K1237" s="14"/>
      <c r="L1237" s="201"/>
      <c r="M1237" s="206"/>
      <c r="N1237" s="207"/>
      <c r="O1237" s="207"/>
      <c r="P1237" s="207"/>
      <c r="Q1237" s="207"/>
      <c r="R1237" s="207"/>
      <c r="S1237" s="207"/>
      <c r="T1237" s="208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02" t="s">
        <v>175</v>
      </c>
      <c r="AU1237" s="202" t="s">
        <v>82</v>
      </c>
      <c r="AV1237" s="14" t="s">
        <v>82</v>
      </c>
      <c r="AW1237" s="14" t="s">
        <v>30</v>
      </c>
      <c r="AX1237" s="14" t="s">
        <v>74</v>
      </c>
      <c r="AY1237" s="202" t="s">
        <v>166</v>
      </c>
    </row>
    <row r="1238" s="13" customFormat="1">
      <c r="A1238" s="13"/>
      <c r="B1238" s="193"/>
      <c r="C1238" s="13"/>
      <c r="D1238" s="194" t="s">
        <v>175</v>
      </c>
      <c r="E1238" s="195" t="s">
        <v>1</v>
      </c>
      <c r="F1238" s="196" t="s">
        <v>1777</v>
      </c>
      <c r="G1238" s="13"/>
      <c r="H1238" s="195" t="s">
        <v>1</v>
      </c>
      <c r="I1238" s="197"/>
      <c r="J1238" s="13"/>
      <c r="K1238" s="13"/>
      <c r="L1238" s="193"/>
      <c r="M1238" s="198"/>
      <c r="N1238" s="199"/>
      <c r="O1238" s="199"/>
      <c r="P1238" s="199"/>
      <c r="Q1238" s="199"/>
      <c r="R1238" s="199"/>
      <c r="S1238" s="199"/>
      <c r="T1238" s="200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195" t="s">
        <v>175</v>
      </c>
      <c r="AU1238" s="195" t="s">
        <v>82</v>
      </c>
      <c r="AV1238" s="13" t="s">
        <v>80</v>
      </c>
      <c r="AW1238" s="13" t="s">
        <v>30</v>
      </c>
      <c r="AX1238" s="13" t="s">
        <v>74</v>
      </c>
      <c r="AY1238" s="195" t="s">
        <v>166</v>
      </c>
    </row>
    <row r="1239" s="14" customFormat="1">
      <c r="A1239" s="14"/>
      <c r="B1239" s="201"/>
      <c r="C1239" s="14"/>
      <c r="D1239" s="194" t="s">
        <v>175</v>
      </c>
      <c r="E1239" s="202" t="s">
        <v>1</v>
      </c>
      <c r="F1239" s="203" t="s">
        <v>1818</v>
      </c>
      <c r="G1239" s="14"/>
      <c r="H1239" s="204">
        <v>0.44400000000000001</v>
      </c>
      <c r="I1239" s="205"/>
      <c r="J1239" s="14"/>
      <c r="K1239" s="14"/>
      <c r="L1239" s="201"/>
      <c r="M1239" s="206"/>
      <c r="N1239" s="207"/>
      <c r="O1239" s="207"/>
      <c r="P1239" s="207"/>
      <c r="Q1239" s="207"/>
      <c r="R1239" s="207"/>
      <c r="S1239" s="207"/>
      <c r="T1239" s="208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02" t="s">
        <v>175</v>
      </c>
      <c r="AU1239" s="202" t="s">
        <v>82</v>
      </c>
      <c r="AV1239" s="14" t="s">
        <v>82</v>
      </c>
      <c r="AW1239" s="14" t="s">
        <v>30</v>
      </c>
      <c r="AX1239" s="14" t="s">
        <v>74</v>
      </c>
      <c r="AY1239" s="202" t="s">
        <v>166</v>
      </c>
    </row>
    <row r="1240" s="13" customFormat="1">
      <c r="A1240" s="13"/>
      <c r="B1240" s="193"/>
      <c r="C1240" s="13"/>
      <c r="D1240" s="194" t="s">
        <v>175</v>
      </c>
      <c r="E1240" s="195" t="s">
        <v>1</v>
      </c>
      <c r="F1240" s="196" t="s">
        <v>1779</v>
      </c>
      <c r="G1240" s="13"/>
      <c r="H1240" s="195" t="s">
        <v>1</v>
      </c>
      <c r="I1240" s="197"/>
      <c r="J1240" s="13"/>
      <c r="K1240" s="13"/>
      <c r="L1240" s="193"/>
      <c r="M1240" s="198"/>
      <c r="N1240" s="199"/>
      <c r="O1240" s="199"/>
      <c r="P1240" s="199"/>
      <c r="Q1240" s="199"/>
      <c r="R1240" s="199"/>
      <c r="S1240" s="199"/>
      <c r="T1240" s="200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195" t="s">
        <v>175</v>
      </c>
      <c r="AU1240" s="195" t="s">
        <v>82</v>
      </c>
      <c r="AV1240" s="13" t="s">
        <v>80</v>
      </c>
      <c r="AW1240" s="13" t="s">
        <v>30</v>
      </c>
      <c r="AX1240" s="13" t="s">
        <v>74</v>
      </c>
      <c r="AY1240" s="195" t="s">
        <v>166</v>
      </c>
    </row>
    <row r="1241" s="14" customFormat="1">
      <c r="A1241" s="14"/>
      <c r="B1241" s="201"/>
      <c r="C1241" s="14"/>
      <c r="D1241" s="194" t="s">
        <v>175</v>
      </c>
      <c r="E1241" s="202" t="s">
        <v>1</v>
      </c>
      <c r="F1241" s="203" t="s">
        <v>1819</v>
      </c>
      <c r="G1241" s="14"/>
      <c r="H1241" s="204">
        <v>0.28899999999999998</v>
      </c>
      <c r="I1241" s="205"/>
      <c r="J1241" s="14"/>
      <c r="K1241" s="14"/>
      <c r="L1241" s="201"/>
      <c r="M1241" s="206"/>
      <c r="N1241" s="207"/>
      <c r="O1241" s="207"/>
      <c r="P1241" s="207"/>
      <c r="Q1241" s="207"/>
      <c r="R1241" s="207"/>
      <c r="S1241" s="207"/>
      <c r="T1241" s="208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02" t="s">
        <v>175</v>
      </c>
      <c r="AU1241" s="202" t="s">
        <v>82</v>
      </c>
      <c r="AV1241" s="14" t="s">
        <v>82</v>
      </c>
      <c r="AW1241" s="14" t="s">
        <v>30</v>
      </c>
      <c r="AX1241" s="14" t="s">
        <v>74</v>
      </c>
      <c r="AY1241" s="202" t="s">
        <v>166</v>
      </c>
    </row>
    <row r="1242" s="13" customFormat="1">
      <c r="A1242" s="13"/>
      <c r="B1242" s="193"/>
      <c r="C1242" s="13"/>
      <c r="D1242" s="194" t="s">
        <v>175</v>
      </c>
      <c r="E1242" s="195" t="s">
        <v>1</v>
      </c>
      <c r="F1242" s="196" t="s">
        <v>1781</v>
      </c>
      <c r="G1242" s="13"/>
      <c r="H1242" s="195" t="s">
        <v>1</v>
      </c>
      <c r="I1242" s="197"/>
      <c r="J1242" s="13"/>
      <c r="K1242" s="13"/>
      <c r="L1242" s="193"/>
      <c r="M1242" s="198"/>
      <c r="N1242" s="199"/>
      <c r="O1242" s="199"/>
      <c r="P1242" s="199"/>
      <c r="Q1242" s="199"/>
      <c r="R1242" s="199"/>
      <c r="S1242" s="199"/>
      <c r="T1242" s="200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195" t="s">
        <v>175</v>
      </c>
      <c r="AU1242" s="195" t="s">
        <v>82</v>
      </c>
      <c r="AV1242" s="13" t="s">
        <v>80</v>
      </c>
      <c r="AW1242" s="13" t="s">
        <v>30</v>
      </c>
      <c r="AX1242" s="13" t="s">
        <v>74</v>
      </c>
      <c r="AY1242" s="195" t="s">
        <v>166</v>
      </c>
    </row>
    <row r="1243" s="14" customFormat="1">
      <c r="A1243" s="14"/>
      <c r="B1243" s="201"/>
      <c r="C1243" s="14"/>
      <c r="D1243" s="194" t="s">
        <v>175</v>
      </c>
      <c r="E1243" s="202" t="s">
        <v>1</v>
      </c>
      <c r="F1243" s="203" t="s">
        <v>1818</v>
      </c>
      <c r="G1243" s="14"/>
      <c r="H1243" s="204">
        <v>0.44400000000000001</v>
      </c>
      <c r="I1243" s="205"/>
      <c r="J1243" s="14"/>
      <c r="K1243" s="14"/>
      <c r="L1243" s="201"/>
      <c r="M1243" s="206"/>
      <c r="N1243" s="207"/>
      <c r="O1243" s="207"/>
      <c r="P1243" s="207"/>
      <c r="Q1243" s="207"/>
      <c r="R1243" s="207"/>
      <c r="S1243" s="207"/>
      <c r="T1243" s="208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02" t="s">
        <v>175</v>
      </c>
      <c r="AU1243" s="202" t="s">
        <v>82</v>
      </c>
      <c r="AV1243" s="14" t="s">
        <v>82</v>
      </c>
      <c r="AW1243" s="14" t="s">
        <v>30</v>
      </c>
      <c r="AX1243" s="14" t="s">
        <v>74</v>
      </c>
      <c r="AY1243" s="202" t="s">
        <v>166</v>
      </c>
    </row>
    <row r="1244" s="13" customFormat="1">
      <c r="A1244" s="13"/>
      <c r="B1244" s="193"/>
      <c r="C1244" s="13"/>
      <c r="D1244" s="194" t="s">
        <v>175</v>
      </c>
      <c r="E1244" s="195" t="s">
        <v>1</v>
      </c>
      <c r="F1244" s="196" t="s">
        <v>1741</v>
      </c>
      <c r="G1244" s="13"/>
      <c r="H1244" s="195" t="s">
        <v>1</v>
      </c>
      <c r="I1244" s="197"/>
      <c r="J1244" s="13"/>
      <c r="K1244" s="13"/>
      <c r="L1244" s="193"/>
      <c r="M1244" s="198"/>
      <c r="N1244" s="199"/>
      <c r="O1244" s="199"/>
      <c r="P1244" s="199"/>
      <c r="Q1244" s="199"/>
      <c r="R1244" s="199"/>
      <c r="S1244" s="199"/>
      <c r="T1244" s="200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195" t="s">
        <v>175</v>
      </c>
      <c r="AU1244" s="195" t="s">
        <v>82</v>
      </c>
      <c r="AV1244" s="13" t="s">
        <v>80</v>
      </c>
      <c r="AW1244" s="13" t="s">
        <v>30</v>
      </c>
      <c r="AX1244" s="13" t="s">
        <v>74</v>
      </c>
      <c r="AY1244" s="195" t="s">
        <v>166</v>
      </c>
    </row>
    <row r="1245" s="14" customFormat="1">
      <c r="A1245" s="14"/>
      <c r="B1245" s="201"/>
      <c r="C1245" s="14"/>
      <c r="D1245" s="194" t="s">
        <v>175</v>
      </c>
      <c r="E1245" s="202" t="s">
        <v>1</v>
      </c>
      <c r="F1245" s="203" t="s">
        <v>1820</v>
      </c>
      <c r="G1245" s="14"/>
      <c r="H1245" s="204">
        <v>0.085999999999999993</v>
      </c>
      <c r="I1245" s="205"/>
      <c r="J1245" s="14"/>
      <c r="K1245" s="14"/>
      <c r="L1245" s="201"/>
      <c r="M1245" s="206"/>
      <c r="N1245" s="207"/>
      <c r="O1245" s="207"/>
      <c r="P1245" s="207"/>
      <c r="Q1245" s="207"/>
      <c r="R1245" s="207"/>
      <c r="S1245" s="207"/>
      <c r="T1245" s="208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02" t="s">
        <v>175</v>
      </c>
      <c r="AU1245" s="202" t="s">
        <v>82</v>
      </c>
      <c r="AV1245" s="14" t="s">
        <v>82</v>
      </c>
      <c r="AW1245" s="14" t="s">
        <v>30</v>
      </c>
      <c r="AX1245" s="14" t="s">
        <v>74</v>
      </c>
      <c r="AY1245" s="202" t="s">
        <v>166</v>
      </c>
    </row>
    <row r="1246" s="15" customFormat="1">
      <c r="A1246" s="15"/>
      <c r="B1246" s="209"/>
      <c r="C1246" s="15"/>
      <c r="D1246" s="194" t="s">
        <v>175</v>
      </c>
      <c r="E1246" s="210" t="s">
        <v>1</v>
      </c>
      <c r="F1246" s="211" t="s">
        <v>180</v>
      </c>
      <c r="G1246" s="15"/>
      <c r="H1246" s="212">
        <v>2.2309999999999999</v>
      </c>
      <c r="I1246" s="213"/>
      <c r="J1246" s="15"/>
      <c r="K1246" s="15"/>
      <c r="L1246" s="209"/>
      <c r="M1246" s="214"/>
      <c r="N1246" s="215"/>
      <c r="O1246" s="215"/>
      <c r="P1246" s="215"/>
      <c r="Q1246" s="215"/>
      <c r="R1246" s="215"/>
      <c r="S1246" s="215"/>
      <c r="T1246" s="216"/>
      <c r="U1246" s="15"/>
      <c r="V1246" s="15"/>
      <c r="W1246" s="15"/>
      <c r="X1246" s="15"/>
      <c r="Y1246" s="15"/>
      <c r="Z1246" s="15"/>
      <c r="AA1246" s="15"/>
      <c r="AB1246" s="15"/>
      <c r="AC1246" s="15"/>
      <c r="AD1246" s="15"/>
      <c r="AE1246" s="15"/>
      <c r="AT1246" s="210" t="s">
        <v>175</v>
      </c>
      <c r="AU1246" s="210" t="s">
        <v>82</v>
      </c>
      <c r="AV1246" s="15" t="s">
        <v>173</v>
      </c>
      <c r="AW1246" s="15" t="s">
        <v>30</v>
      </c>
      <c r="AX1246" s="15" t="s">
        <v>80</v>
      </c>
      <c r="AY1246" s="210" t="s">
        <v>166</v>
      </c>
    </row>
    <row r="1247" s="2" customFormat="1" ht="24.15" customHeight="1">
      <c r="A1247" s="38"/>
      <c r="B1247" s="179"/>
      <c r="C1247" s="217" t="s">
        <v>1821</v>
      </c>
      <c r="D1247" s="217" t="s">
        <v>259</v>
      </c>
      <c r="E1247" s="218" t="s">
        <v>1822</v>
      </c>
      <c r="F1247" s="219" t="s">
        <v>1823</v>
      </c>
      <c r="G1247" s="220" t="s">
        <v>243</v>
      </c>
      <c r="H1247" s="221">
        <v>0.012</v>
      </c>
      <c r="I1247" s="222"/>
      <c r="J1247" s="223">
        <f>ROUND(I1247*H1247,2)</f>
        <v>0</v>
      </c>
      <c r="K1247" s="219" t="s">
        <v>172</v>
      </c>
      <c r="L1247" s="224"/>
      <c r="M1247" s="225" t="s">
        <v>1</v>
      </c>
      <c r="N1247" s="226" t="s">
        <v>39</v>
      </c>
      <c r="O1247" s="77"/>
      <c r="P1247" s="189">
        <f>O1247*H1247</f>
        <v>0</v>
      </c>
      <c r="Q1247" s="189">
        <v>1</v>
      </c>
      <c r="R1247" s="189">
        <f>Q1247*H1247</f>
        <v>0.012</v>
      </c>
      <c r="S1247" s="189">
        <v>0</v>
      </c>
      <c r="T1247" s="190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191" t="s">
        <v>367</v>
      </c>
      <c r="AT1247" s="191" t="s">
        <v>259</v>
      </c>
      <c r="AU1247" s="191" t="s">
        <v>82</v>
      </c>
      <c r="AY1247" s="19" t="s">
        <v>166</v>
      </c>
      <c r="BE1247" s="192">
        <f>IF(N1247="základní",J1247,0)</f>
        <v>0</v>
      </c>
      <c r="BF1247" s="192">
        <f>IF(N1247="snížená",J1247,0)</f>
        <v>0</v>
      </c>
      <c r="BG1247" s="192">
        <f>IF(N1247="zákl. přenesená",J1247,0)</f>
        <v>0</v>
      </c>
      <c r="BH1247" s="192">
        <f>IF(N1247="sníž. přenesená",J1247,0)</f>
        <v>0</v>
      </c>
      <c r="BI1247" s="192">
        <f>IF(N1247="nulová",J1247,0)</f>
        <v>0</v>
      </c>
      <c r="BJ1247" s="19" t="s">
        <v>80</v>
      </c>
      <c r="BK1247" s="192">
        <f>ROUND(I1247*H1247,2)</f>
        <v>0</v>
      </c>
      <c r="BL1247" s="19" t="s">
        <v>286</v>
      </c>
      <c r="BM1247" s="191" t="s">
        <v>1824</v>
      </c>
    </row>
    <row r="1248" s="13" customFormat="1">
      <c r="A1248" s="13"/>
      <c r="B1248" s="193"/>
      <c r="C1248" s="13"/>
      <c r="D1248" s="194" t="s">
        <v>175</v>
      </c>
      <c r="E1248" s="195" t="s">
        <v>1</v>
      </c>
      <c r="F1248" s="196" t="s">
        <v>1721</v>
      </c>
      <c r="G1248" s="13"/>
      <c r="H1248" s="195" t="s">
        <v>1</v>
      </c>
      <c r="I1248" s="197"/>
      <c r="J1248" s="13"/>
      <c r="K1248" s="13"/>
      <c r="L1248" s="193"/>
      <c r="M1248" s="198"/>
      <c r="N1248" s="199"/>
      <c r="O1248" s="199"/>
      <c r="P1248" s="199"/>
      <c r="Q1248" s="199"/>
      <c r="R1248" s="199"/>
      <c r="S1248" s="199"/>
      <c r="T1248" s="200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195" t="s">
        <v>175</v>
      </c>
      <c r="AU1248" s="195" t="s">
        <v>82</v>
      </c>
      <c r="AV1248" s="13" t="s">
        <v>80</v>
      </c>
      <c r="AW1248" s="13" t="s">
        <v>30</v>
      </c>
      <c r="AX1248" s="13" t="s">
        <v>74</v>
      </c>
      <c r="AY1248" s="195" t="s">
        <v>166</v>
      </c>
    </row>
    <row r="1249" s="14" customFormat="1">
      <c r="A1249" s="14"/>
      <c r="B1249" s="201"/>
      <c r="C1249" s="14"/>
      <c r="D1249" s="194" t="s">
        <v>175</v>
      </c>
      <c r="E1249" s="202" t="s">
        <v>1</v>
      </c>
      <c r="F1249" s="203" t="s">
        <v>1825</v>
      </c>
      <c r="G1249" s="14"/>
      <c r="H1249" s="204">
        <v>0.0070000000000000001</v>
      </c>
      <c r="I1249" s="205"/>
      <c r="J1249" s="14"/>
      <c r="K1249" s="14"/>
      <c r="L1249" s="201"/>
      <c r="M1249" s="206"/>
      <c r="N1249" s="207"/>
      <c r="O1249" s="207"/>
      <c r="P1249" s="207"/>
      <c r="Q1249" s="207"/>
      <c r="R1249" s="207"/>
      <c r="S1249" s="207"/>
      <c r="T1249" s="208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02" t="s">
        <v>175</v>
      </c>
      <c r="AU1249" s="202" t="s">
        <v>82</v>
      </c>
      <c r="AV1249" s="14" t="s">
        <v>82</v>
      </c>
      <c r="AW1249" s="14" t="s">
        <v>30</v>
      </c>
      <c r="AX1249" s="14" t="s">
        <v>74</v>
      </c>
      <c r="AY1249" s="202" t="s">
        <v>166</v>
      </c>
    </row>
    <row r="1250" s="13" customFormat="1">
      <c r="A1250" s="13"/>
      <c r="B1250" s="193"/>
      <c r="C1250" s="13"/>
      <c r="D1250" s="194" t="s">
        <v>175</v>
      </c>
      <c r="E1250" s="195" t="s">
        <v>1</v>
      </c>
      <c r="F1250" s="196" t="s">
        <v>1723</v>
      </c>
      <c r="G1250" s="13"/>
      <c r="H1250" s="195" t="s">
        <v>1</v>
      </c>
      <c r="I1250" s="197"/>
      <c r="J1250" s="13"/>
      <c r="K1250" s="13"/>
      <c r="L1250" s="193"/>
      <c r="M1250" s="198"/>
      <c r="N1250" s="199"/>
      <c r="O1250" s="199"/>
      <c r="P1250" s="199"/>
      <c r="Q1250" s="199"/>
      <c r="R1250" s="199"/>
      <c r="S1250" s="199"/>
      <c r="T1250" s="200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195" t="s">
        <v>175</v>
      </c>
      <c r="AU1250" s="195" t="s">
        <v>82</v>
      </c>
      <c r="AV1250" s="13" t="s">
        <v>80</v>
      </c>
      <c r="AW1250" s="13" t="s">
        <v>30</v>
      </c>
      <c r="AX1250" s="13" t="s">
        <v>74</v>
      </c>
      <c r="AY1250" s="195" t="s">
        <v>166</v>
      </c>
    </row>
    <row r="1251" s="14" customFormat="1">
      <c r="A1251" s="14"/>
      <c r="B1251" s="201"/>
      <c r="C1251" s="14"/>
      <c r="D1251" s="194" t="s">
        <v>175</v>
      </c>
      <c r="E1251" s="202" t="s">
        <v>1</v>
      </c>
      <c r="F1251" s="203" t="s">
        <v>1826</v>
      </c>
      <c r="G1251" s="14"/>
      <c r="H1251" s="204">
        <v>0.0050000000000000001</v>
      </c>
      <c r="I1251" s="205"/>
      <c r="J1251" s="14"/>
      <c r="K1251" s="14"/>
      <c r="L1251" s="201"/>
      <c r="M1251" s="206"/>
      <c r="N1251" s="207"/>
      <c r="O1251" s="207"/>
      <c r="P1251" s="207"/>
      <c r="Q1251" s="207"/>
      <c r="R1251" s="207"/>
      <c r="S1251" s="207"/>
      <c r="T1251" s="208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02" t="s">
        <v>175</v>
      </c>
      <c r="AU1251" s="202" t="s">
        <v>82</v>
      </c>
      <c r="AV1251" s="14" t="s">
        <v>82</v>
      </c>
      <c r="AW1251" s="14" t="s">
        <v>30</v>
      </c>
      <c r="AX1251" s="14" t="s">
        <v>74</v>
      </c>
      <c r="AY1251" s="202" t="s">
        <v>166</v>
      </c>
    </row>
    <row r="1252" s="15" customFormat="1">
      <c r="A1252" s="15"/>
      <c r="B1252" s="209"/>
      <c r="C1252" s="15"/>
      <c r="D1252" s="194" t="s">
        <v>175</v>
      </c>
      <c r="E1252" s="210" t="s">
        <v>1</v>
      </c>
      <c r="F1252" s="211" t="s">
        <v>180</v>
      </c>
      <c r="G1252" s="15"/>
      <c r="H1252" s="212">
        <v>0.012</v>
      </c>
      <c r="I1252" s="213"/>
      <c r="J1252" s="15"/>
      <c r="K1252" s="15"/>
      <c r="L1252" s="209"/>
      <c r="M1252" s="214"/>
      <c r="N1252" s="215"/>
      <c r="O1252" s="215"/>
      <c r="P1252" s="215"/>
      <c r="Q1252" s="215"/>
      <c r="R1252" s="215"/>
      <c r="S1252" s="215"/>
      <c r="T1252" s="216"/>
      <c r="U1252" s="15"/>
      <c r="V1252" s="15"/>
      <c r="W1252" s="15"/>
      <c r="X1252" s="15"/>
      <c r="Y1252" s="15"/>
      <c r="Z1252" s="15"/>
      <c r="AA1252" s="15"/>
      <c r="AB1252" s="15"/>
      <c r="AC1252" s="15"/>
      <c r="AD1252" s="15"/>
      <c r="AE1252" s="15"/>
      <c r="AT1252" s="210" t="s">
        <v>175</v>
      </c>
      <c r="AU1252" s="210" t="s">
        <v>82</v>
      </c>
      <c r="AV1252" s="15" t="s">
        <v>173</v>
      </c>
      <c r="AW1252" s="15" t="s">
        <v>30</v>
      </c>
      <c r="AX1252" s="15" t="s">
        <v>80</v>
      </c>
      <c r="AY1252" s="210" t="s">
        <v>166</v>
      </c>
    </row>
    <row r="1253" s="2" customFormat="1" ht="24.15" customHeight="1">
      <c r="A1253" s="38"/>
      <c r="B1253" s="179"/>
      <c r="C1253" s="180" t="s">
        <v>1827</v>
      </c>
      <c r="D1253" s="180" t="s">
        <v>168</v>
      </c>
      <c r="E1253" s="181" t="s">
        <v>1828</v>
      </c>
      <c r="F1253" s="182" t="s">
        <v>1829</v>
      </c>
      <c r="G1253" s="183" t="s">
        <v>282</v>
      </c>
      <c r="H1253" s="184">
        <v>6</v>
      </c>
      <c r="I1253" s="185"/>
      <c r="J1253" s="186">
        <f>ROUND(I1253*H1253,2)</f>
        <v>0</v>
      </c>
      <c r="K1253" s="182" t="s">
        <v>1</v>
      </c>
      <c r="L1253" s="39"/>
      <c r="M1253" s="187" t="s">
        <v>1</v>
      </c>
      <c r="N1253" s="188" t="s">
        <v>39</v>
      </c>
      <c r="O1253" s="77"/>
      <c r="P1253" s="189">
        <f>O1253*H1253</f>
        <v>0</v>
      </c>
      <c r="Q1253" s="189">
        <v>0</v>
      </c>
      <c r="R1253" s="189">
        <f>Q1253*H1253</f>
        <v>0</v>
      </c>
      <c r="S1253" s="189">
        <v>0</v>
      </c>
      <c r="T1253" s="190">
        <f>S1253*H1253</f>
        <v>0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191" t="s">
        <v>286</v>
      </c>
      <c r="AT1253" s="191" t="s">
        <v>168</v>
      </c>
      <c r="AU1253" s="191" t="s">
        <v>82</v>
      </c>
      <c r="AY1253" s="19" t="s">
        <v>166</v>
      </c>
      <c r="BE1253" s="192">
        <f>IF(N1253="základní",J1253,0)</f>
        <v>0</v>
      </c>
      <c r="BF1253" s="192">
        <f>IF(N1253="snížená",J1253,0)</f>
        <v>0</v>
      </c>
      <c r="BG1253" s="192">
        <f>IF(N1253="zákl. přenesená",J1253,0)</f>
        <v>0</v>
      </c>
      <c r="BH1253" s="192">
        <f>IF(N1253="sníž. přenesená",J1253,0)</f>
        <v>0</v>
      </c>
      <c r="BI1253" s="192">
        <f>IF(N1253="nulová",J1253,0)</f>
        <v>0</v>
      </c>
      <c r="BJ1253" s="19" t="s">
        <v>80</v>
      </c>
      <c r="BK1253" s="192">
        <f>ROUND(I1253*H1253,2)</f>
        <v>0</v>
      </c>
      <c r="BL1253" s="19" t="s">
        <v>286</v>
      </c>
      <c r="BM1253" s="191" t="s">
        <v>1830</v>
      </c>
    </row>
    <row r="1254" s="2" customFormat="1" ht="33" customHeight="1">
      <c r="A1254" s="38"/>
      <c r="B1254" s="179"/>
      <c r="C1254" s="180" t="s">
        <v>1831</v>
      </c>
      <c r="D1254" s="180" t="s">
        <v>168</v>
      </c>
      <c r="E1254" s="181" t="s">
        <v>1832</v>
      </c>
      <c r="F1254" s="182" t="s">
        <v>1833</v>
      </c>
      <c r="G1254" s="183" t="s">
        <v>282</v>
      </c>
      <c r="H1254" s="184">
        <v>28</v>
      </c>
      <c r="I1254" s="185"/>
      <c r="J1254" s="186">
        <f>ROUND(I1254*H1254,2)</f>
        <v>0</v>
      </c>
      <c r="K1254" s="182" t="s">
        <v>1</v>
      </c>
      <c r="L1254" s="39"/>
      <c r="M1254" s="187" t="s">
        <v>1</v>
      </c>
      <c r="N1254" s="188" t="s">
        <v>39</v>
      </c>
      <c r="O1254" s="77"/>
      <c r="P1254" s="189">
        <f>O1254*H1254</f>
        <v>0</v>
      </c>
      <c r="Q1254" s="189">
        <v>0</v>
      </c>
      <c r="R1254" s="189">
        <f>Q1254*H1254</f>
        <v>0</v>
      </c>
      <c r="S1254" s="189">
        <v>0</v>
      </c>
      <c r="T1254" s="190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191" t="s">
        <v>286</v>
      </c>
      <c r="AT1254" s="191" t="s">
        <v>168</v>
      </c>
      <c r="AU1254" s="191" t="s">
        <v>82</v>
      </c>
      <c r="AY1254" s="19" t="s">
        <v>166</v>
      </c>
      <c r="BE1254" s="192">
        <f>IF(N1254="základní",J1254,0)</f>
        <v>0</v>
      </c>
      <c r="BF1254" s="192">
        <f>IF(N1254="snížená",J1254,0)</f>
        <v>0</v>
      </c>
      <c r="BG1254" s="192">
        <f>IF(N1254="zákl. přenesená",J1254,0)</f>
        <v>0</v>
      </c>
      <c r="BH1254" s="192">
        <f>IF(N1254="sníž. přenesená",J1254,0)</f>
        <v>0</v>
      </c>
      <c r="BI1254" s="192">
        <f>IF(N1254="nulová",J1254,0)</f>
        <v>0</v>
      </c>
      <c r="BJ1254" s="19" t="s">
        <v>80</v>
      </c>
      <c r="BK1254" s="192">
        <f>ROUND(I1254*H1254,2)</f>
        <v>0</v>
      </c>
      <c r="BL1254" s="19" t="s">
        <v>286</v>
      </c>
      <c r="BM1254" s="191" t="s">
        <v>1834</v>
      </c>
    </row>
    <row r="1255" s="2" customFormat="1" ht="44.25" customHeight="1">
      <c r="A1255" s="38"/>
      <c r="B1255" s="179"/>
      <c r="C1255" s="180" t="s">
        <v>1835</v>
      </c>
      <c r="D1255" s="180" t="s">
        <v>168</v>
      </c>
      <c r="E1255" s="181" t="s">
        <v>1836</v>
      </c>
      <c r="F1255" s="182" t="s">
        <v>1837</v>
      </c>
      <c r="G1255" s="183" t="s">
        <v>282</v>
      </c>
      <c r="H1255" s="184">
        <v>1</v>
      </c>
      <c r="I1255" s="185"/>
      <c r="J1255" s="186">
        <f>ROUND(I1255*H1255,2)</f>
        <v>0</v>
      </c>
      <c r="K1255" s="182" t="s">
        <v>1</v>
      </c>
      <c r="L1255" s="39"/>
      <c r="M1255" s="187" t="s">
        <v>1</v>
      </c>
      <c r="N1255" s="188" t="s">
        <v>39</v>
      </c>
      <c r="O1255" s="77"/>
      <c r="P1255" s="189">
        <f>O1255*H1255</f>
        <v>0</v>
      </c>
      <c r="Q1255" s="189">
        <v>0</v>
      </c>
      <c r="R1255" s="189">
        <f>Q1255*H1255</f>
        <v>0</v>
      </c>
      <c r="S1255" s="189">
        <v>0</v>
      </c>
      <c r="T1255" s="190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191" t="s">
        <v>286</v>
      </c>
      <c r="AT1255" s="191" t="s">
        <v>168</v>
      </c>
      <c r="AU1255" s="191" t="s">
        <v>82</v>
      </c>
      <c r="AY1255" s="19" t="s">
        <v>166</v>
      </c>
      <c r="BE1255" s="192">
        <f>IF(N1255="základní",J1255,0)</f>
        <v>0</v>
      </c>
      <c r="BF1255" s="192">
        <f>IF(N1255="snížená",J1255,0)</f>
        <v>0</v>
      </c>
      <c r="BG1255" s="192">
        <f>IF(N1255="zákl. přenesená",J1255,0)</f>
        <v>0</v>
      </c>
      <c r="BH1255" s="192">
        <f>IF(N1255="sníž. přenesená",J1255,0)</f>
        <v>0</v>
      </c>
      <c r="BI1255" s="192">
        <f>IF(N1255="nulová",J1255,0)</f>
        <v>0</v>
      </c>
      <c r="BJ1255" s="19" t="s">
        <v>80</v>
      </c>
      <c r="BK1255" s="192">
        <f>ROUND(I1255*H1255,2)</f>
        <v>0</v>
      </c>
      <c r="BL1255" s="19" t="s">
        <v>286</v>
      </c>
      <c r="BM1255" s="191" t="s">
        <v>1838</v>
      </c>
    </row>
    <row r="1256" s="2" customFormat="1" ht="33" customHeight="1">
      <c r="A1256" s="38"/>
      <c r="B1256" s="179"/>
      <c r="C1256" s="180" t="s">
        <v>1839</v>
      </c>
      <c r="D1256" s="180" t="s">
        <v>168</v>
      </c>
      <c r="E1256" s="181" t="s">
        <v>1840</v>
      </c>
      <c r="F1256" s="182" t="s">
        <v>1841</v>
      </c>
      <c r="G1256" s="183" t="s">
        <v>391</v>
      </c>
      <c r="H1256" s="184">
        <v>9.5999999999999996</v>
      </c>
      <c r="I1256" s="185"/>
      <c r="J1256" s="186">
        <f>ROUND(I1256*H1256,2)</f>
        <v>0</v>
      </c>
      <c r="K1256" s="182" t="s">
        <v>1</v>
      </c>
      <c r="L1256" s="39"/>
      <c r="M1256" s="187" t="s">
        <v>1</v>
      </c>
      <c r="N1256" s="188" t="s">
        <v>39</v>
      </c>
      <c r="O1256" s="77"/>
      <c r="P1256" s="189">
        <f>O1256*H1256</f>
        <v>0</v>
      </c>
      <c r="Q1256" s="189">
        <v>0</v>
      </c>
      <c r="R1256" s="189">
        <f>Q1256*H1256</f>
        <v>0</v>
      </c>
      <c r="S1256" s="189">
        <v>0</v>
      </c>
      <c r="T1256" s="190">
        <f>S1256*H1256</f>
        <v>0</v>
      </c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R1256" s="191" t="s">
        <v>286</v>
      </c>
      <c r="AT1256" s="191" t="s">
        <v>168</v>
      </c>
      <c r="AU1256" s="191" t="s">
        <v>82</v>
      </c>
      <c r="AY1256" s="19" t="s">
        <v>166</v>
      </c>
      <c r="BE1256" s="192">
        <f>IF(N1256="základní",J1256,0)</f>
        <v>0</v>
      </c>
      <c r="BF1256" s="192">
        <f>IF(N1256="snížená",J1256,0)</f>
        <v>0</v>
      </c>
      <c r="BG1256" s="192">
        <f>IF(N1256="zákl. přenesená",J1256,0)</f>
        <v>0</v>
      </c>
      <c r="BH1256" s="192">
        <f>IF(N1256="sníž. přenesená",J1256,0)</f>
        <v>0</v>
      </c>
      <c r="BI1256" s="192">
        <f>IF(N1256="nulová",J1256,0)</f>
        <v>0</v>
      </c>
      <c r="BJ1256" s="19" t="s">
        <v>80</v>
      </c>
      <c r="BK1256" s="192">
        <f>ROUND(I1256*H1256,2)</f>
        <v>0</v>
      </c>
      <c r="BL1256" s="19" t="s">
        <v>286</v>
      </c>
      <c r="BM1256" s="191" t="s">
        <v>1842</v>
      </c>
    </row>
    <row r="1257" s="2" customFormat="1" ht="33" customHeight="1">
      <c r="A1257" s="38"/>
      <c r="B1257" s="179"/>
      <c r="C1257" s="180" t="s">
        <v>1843</v>
      </c>
      <c r="D1257" s="180" t="s">
        <v>168</v>
      </c>
      <c r="E1257" s="181" t="s">
        <v>1844</v>
      </c>
      <c r="F1257" s="182" t="s">
        <v>1845</v>
      </c>
      <c r="G1257" s="183" t="s">
        <v>391</v>
      </c>
      <c r="H1257" s="184">
        <v>7.3300000000000001</v>
      </c>
      <c r="I1257" s="185"/>
      <c r="J1257" s="186">
        <f>ROUND(I1257*H1257,2)</f>
        <v>0</v>
      </c>
      <c r="K1257" s="182" t="s">
        <v>1</v>
      </c>
      <c r="L1257" s="39"/>
      <c r="M1257" s="187" t="s">
        <v>1</v>
      </c>
      <c r="N1257" s="188" t="s">
        <v>39</v>
      </c>
      <c r="O1257" s="77"/>
      <c r="P1257" s="189">
        <f>O1257*H1257</f>
        <v>0</v>
      </c>
      <c r="Q1257" s="189">
        <v>0</v>
      </c>
      <c r="R1257" s="189">
        <f>Q1257*H1257</f>
        <v>0</v>
      </c>
      <c r="S1257" s="189">
        <v>0</v>
      </c>
      <c r="T1257" s="190">
        <f>S1257*H1257</f>
        <v>0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191" t="s">
        <v>286</v>
      </c>
      <c r="AT1257" s="191" t="s">
        <v>168</v>
      </c>
      <c r="AU1257" s="191" t="s">
        <v>82</v>
      </c>
      <c r="AY1257" s="19" t="s">
        <v>166</v>
      </c>
      <c r="BE1257" s="192">
        <f>IF(N1257="základní",J1257,0)</f>
        <v>0</v>
      </c>
      <c r="BF1257" s="192">
        <f>IF(N1257="snížená",J1257,0)</f>
        <v>0</v>
      </c>
      <c r="BG1257" s="192">
        <f>IF(N1257="zákl. přenesená",J1257,0)</f>
        <v>0</v>
      </c>
      <c r="BH1257" s="192">
        <f>IF(N1257="sníž. přenesená",J1257,0)</f>
        <v>0</v>
      </c>
      <c r="BI1257" s="192">
        <f>IF(N1257="nulová",J1257,0)</f>
        <v>0</v>
      </c>
      <c r="BJ1257" s="19" t="s">
        <v>80</v>
      </c>
      <c r="BK1257" s="192">
        <f>ROUND(I1257*H1257,2)</f>
        <v>0</v>
      </c>
      <c r="BL1257" s="19" t="s">
        <v>286</v>
      </c>
      <c r="BM1257" s="191" t="s">
        <v>1846</v>
      </c>
    </row>
    <row r="1258" s="2" customFormat="1" ht="33" customHeight="1">
      <c r="A1258" s="38"/>
      <c r="B1258" s="179"/>
      <c r="C1258" s="180" t="s">
        <v>1847</v>
      </c>
      <c r="D1258" s="180" t="s">
        <v>168</v>
      </c>
      <c r="E1258" s="181" t="s">
        <v>1848</v>
      </c>
      <c r="F1258" s="182" t="s">
        <v>1849</v>
      </c>
      <c r="G1258" s="183" t="s">
        <v>282</v>
      </c>
      <c r="H1258" s="184">
        <v>1</v>
      </c>
      <c r="I1258" s="185"/>
      <c r="J1258" s="186">
        <f>ROUND(I1258*H1258,2)</f>
        <v>0</v>
      </c>
      <c r="K1258" s="182" t="s">
        <v>1</v>
      </c>
      <c r="L1258" s="39"/>
      <c r="M1258" s="187" t="s">
        <v>1</v>
      </c>
      <c r="N1258" s="188" t="s">
        <v>39</v>
      </c>
      <c r="O1258" s="77"/>
      <c r="P1258" s="189">
        <f>O1258*H1258</f>
        <v>0</v>
      </c>
      <c r="Q1258" s="189">
        <v>0</v>
      </c>
      <c r="R1258" s="189">
        <f>Q1258*H1258</f>
        <v>0</v>
      </c>
      <c r="S1258" s="189">
        <v>0</v>
      </c>
      <c r="T1258" s="190">
        <f>S1258*H1258</f>
        <v>0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191" t="s">
        <v>286</v>
      </c>
      <c r="AT1258" s="191" t="s">
        <v>168</v>
      </c>
      <c r="AU1258" s="191" t="s">
        <v>82</v>
      </c>
      <c r="AY1258" s="19" t="s">
        <v>166</v>
      </c>
      <c r="BE1258" s="192">
        <f>IF(N1258="základní",J1258,0)</f>
        <v>0</v>
      </c>
      <c r="BF1258" s="192">
        <f>IF(N1258="snížená",J1258,0)</f>
        <v>0</v>
      </c>
      <c r="BG1258" s="192">
        <f>IF(N1258="zákl. přenesená",J1258,0)</f>
        <v>0</v>
      </c>
      <c r="BH1258" s="192">
        <f>IF(N1258="sníž. přenesená",J1258,0)</f>
        <v>0</v>
      </c>
      <c r="BI1258" s="192">
        <f>IF(N1258="nulová",J1258,0)</f>
        <v>0</v>
      </c>
      <c r="BJ1258" s="19" t="s">
        <v>80</v>
      </c>
      <c r="BK1258" s="192">
        <f>ROUND(I1258*H1258,2)</f>
        <v>0</v>
      </c>
      <c r="BL1258" s="19" t="s">
        <v>286</v>
      </c>
      <c r="BM1258" s="191" t="s">
        <v>1850</v>
      </c>
    </row>
    <row r="1259" s="2" customFormat="1" ht="37.8" customHeight="1">
      <c r="A1259" s="38"/>
      <c r="B1259" s="179"/>
      <c r="C1259" s="180" t="s">
        <v>1851</v>
      </c>
      <c r="D1259" s="180" t="s">
        <v>168</v>
      </c>
      <c r="E1259" s="181" t="s">
        <v>1852</v>
      </c>
      <c r="F1259" s="182" t="s">
        <v>1853</v>
      </c>
      <c r="G1259" s="183" t="s">
        <v>391</v>
      </c>
      <c r="H1259" s="184">
        <v>8.8949999999999996</v>
      </c>
      <c r="I1259" s="185"/>
      <c r="J1259" s="186">
        <f>ROUND(I1259*H1259,2)</f>
        <v>0</v>
      </c>
      <c r="K1259" s="182" t="s">
        <v>1</v>
      </c>
      <c r="L1259" s="39"/>
      <c r="M1259" s="187" t="s">
        <v>1</v>
      </c>
      <c r="N1259" s="188" t="s">
        <v>39</v>
      </c>
      <c r="O1259" s="77"/>
      <c r="P1259" s="189">
        <f>O1259*H1259</f>
        <v>0</v>
      </c>
      <c r="Q1259" s="189">
        <v>0</v>
      </c>
      <c r="R1259" s="189">
        <f>Q1259*H1259</f>
        <v>0</v>
      </c>
      <c r="S1259" s="189">
        <v>0</v>
      </c>
      <c r="T1259" s="190">
        <f>S1259*H1259</f>
        <v>0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191" t="s">
        <v>286</v>
      </c>
      <c r="AT1259" s="191" t="s">
        <v>168</v>
      </c>
      <c r="AU1259" s="191" t="s">
        <v>82</v>
      </c>
      <c r="AY1259" s="19" t="s">
        <v>166</v>
      </c>
      <c r="BE1259" s="192">
        <f>IF(N1259="základní",J1259,0)</f>
        <v>0</v>
      </c>
      <c r="BF1259" s="192">
        <f>IF(N1259="snížená",J1259,0)</f>
        <v>0</v>
      </c>
      <c r="BG1259" s="192">
        <f>IF(N1259="zákl. přenesená",J1259,0)</f>
        <v>0</v>
      </c>
      <c r="BH1259" s="192">
        <f>IF(N1259="sníž. přenesená",J1259,0)</f>
        <v>0</v>
      </c>
      <c r="BI1259" s="192">
        <f>IF(N1259="nulová",J1259,0)</f>
        <v>0</v>
      </c>
      <c r="BJ1259" s="19" t="s">
        <v>80</v>
      </c>
      <c r="BK1259" s="192">
        <f>ROUND(I1259*H1259,2)</f>
        <v>0</v>
      </c>
      <c r="BL1259" s="19" t="s">
        <v>286</v>
      </c>
      <c r="BM1259" s="191" t="s">
        <v>1854</v>
      </c>
    </row>
    <row r="1260" s="14" customFormat="1">
      <c r="A1260" s="14"/>
      <c r="B1260" s="201"/>
      <c r="C1260" s="14"/>
      <c r="D1260" s="194" t="s">
        <v>175</v>
      </c>
      <c r="E1260" s="202" t="s">
        <v>1</v>
      </c>
      <c r="F1260" s="203" t="s">
        <v>1855</v>
      </c>
      <c r="G1260" s="14"/>
      <c r="H1260" s="204">
        <v>8.8949999999999996</v>
      </c>
      <c r="I1260" s="205"/>
      <c r="J1260" s="14"/>
      <c r="K1260" s="14"/>
      <c r="L1260" s="201"/>
      <c r="M1260" s="206"/>
      <c r="N1260" s="207"/>
      <c r="O1260" s="207"/>
      <c r="P1260" s="207"/>
      <c r="Q1260" s="207"/>
      <c r="R1260" s="207"/>
      <c r="S1260" s="207"/>
      <c r="T1260" s="208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02" t="s">
        <v>175</v>
      </c>
      <c r="AU1260" s="202" t="s">
        <v>82</v>
      </c>
      <c r="AV1260" s="14" t="s">
        <v>82</v>
      </c>
      <c r="AW1260" s="14" t="s">
        <v>30</v>
      </c>
      <c r="AX1260" s="14" t="s">
        <v>80</v>
      </c>
      <c r="AY1260" s="202" t="s">
        <v>166</v>
      </c>
    </row>
    <row r="1261" s="2" customFormat="1" ht="37.8" customHeight="1">
      <c r="A1261" s="38"/>
      <c r="B1261" s="179"/>
      <c r="C1261" s="180" t="s">
        <v>1856</v>
      </c>
      <c r="D1261" s="180" t="s">
        <v>168</v>
      </c>
      <c r="E1261" s="181" t="s">
        <v>1857</v>
      </c>
      <c r="F1261" s="182" t="s">
        <v>1858</v>
      </c>
      <c r="G1261" s="183" t="s">
        <v>282</v>
      </c>
      <c r="H1261" s="184">
        <v>1</v>
      </c>
      <c r="I1261" s="185"/>
      <c r="J1261" s="186">
        <f>ROUND(I1261*H1261,2)</f>
        <v>0</v>
      </c>
      <c r="K1261" s="182" t="s">
        <v>1</v>
      </c>
      <c r="L1261" s="39"/>
      <c r="M1261" s="187" t="s">
        <v>1</v>
      </c>
      <c r="N1261" s="188" t="s">
        <v>39</v>
      </c>
      <c r="O1261" s="77"/>
      <c r="P1261" s="189">
        <f>O1261*H1261</f>
        <v>0</v>
      </c>
      <c r="Q1261" s="189">
        <v>0</v>
      </c>
      <c r="R1261" s="189">
        <f>Q1261*H1261</f>
        <v>0</v>
      </c>
      <c r="S1261" s="189">
        <v>0</v>
      </c>
      <c r="T1261" s="190">
        <f>S1261*H1261</f>
        <v>0</v>
      </c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  <c r="AE1261" s="38"/>
      <c r="AR1261" s="191" t="s">
        <v>286</v>
      </c>
      <c r="AT1261" s="191" t="s">
        <v>168</v>
      </c>
      <c r="AU1261" s="191" t="s">
        <v>82</v>
      </c>
      <c r="AY1261" s="19" t="s">
        <v>166</v>
      </c>
      <c r="BE1261" s="192">
        <f>IF(N1261="základní",J1261,0)</f>
        <v>0</v>
      </c>
      <c r="BF1261" s="192">
        <f>IF(N1261="snížená",J1261,0)</f>
        <v>0</v>
      </c>
      <c r="BG1261" s="192">
        <f>IF(N1261="zákl. přenesená",J1261,0)</f>
        <v>0</v>
      </c>
      <c r="BH1261" s="192">
        <f>IF(N1261="sníž. přenesená",J1261,0)</f>
        <v>0</v>
      </c>
      <c r="BI1261" s="192">
        <f>IF(N1261="nulová",J1261,0)</f>
        <v>0</v>
      </c>
      <c r="BJ1261" s="19" t="s">
        <v>80</v>
      </c>
      <c r="BK1261" s="192">
        <f>ROUND(I1261*H1261,2)</f>
        <v>0</v>
      </c>
      <c r="BL1261" s="19" t="s">
        <v>286</v>
      </c>
      <c r="BM1261" s="191" t="s">
        <v>1859</v>
      </c>
    </row>
    <row r="1262" s="2" customFormat="1" ht="37.8" customHeight="1">
      <c r="A1262" s="38"/>
      <c r="B1262" s="179"/>
      <c r="C1262" s="180" t="s">
        <v>1860</v>
      </c>
      <c r="D1262" s="180" t="s">
        <v>168</v>
      </c>
      <c r="E1262" s="181" t="s">
        <v>1861</v>
      </c>
      <c r="F1262" s="182" t="s">
        <v>1862</v>
      </c>
      <c r="G1262" s="183" t="s">
        <v>171</v>
      </c>
      <c r="H1262" s="184">
        <v>3.0600000000000001</v>
      </c>
      <c r="I1262" s="185"/>
      <c r="J1262" s="186">
        <f>ROUND(I1262*H1262,2)</f>
        <v>0</v>
      </c>
      <c r="K1262" s="182" t="s">
        <v>1</v>
      </c>
      <c r="L1262" s="39"/>
      <c r="M1262" s="187" t="s">
        <v>1</v>
      </c>
      <c r="N1262" s="188" t="s">
        <v>39</v>
      </c>
      <c r="O1262" s="77"/>
      <c r="P1262" s="189">
        <f>O1262*H1262</f>
        <v>0</v>
      </c>
      <c r="Q1262" s="189">
        <v>0</v>
      </c>
      <c r="R1262" s="189">
        <f>Q1262*H1262</f>
        <v>0</v>
      </c>
      <c r="S1262" s="189">
        <v>0</v>
      </c>
      <c r="T1262" s="190">
        <f>S1262*H1262</f>
        <v>0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191" t="s">
        <v>286</v>
      </c>
      <c r="AT1262" s="191" t="s">
        <v>168</v>
      </c>
      <c r="AU1262" s="191" t="s">
        <v>82</v>
      </c>
      <c r="AY1262" s="19" t="s">
        <v>166</v>
      </c>
      <c r="BE1262" s="192">
        <f>IF(N1262="základní",J1262,0)</f>
        <v>0</v>
      </c>
      <c r="BF1262" s="192">
        <f>IF(N1262="snížená",J1262,0)</f>
        <v>0</v>
      </c>
      <c r="BG1262" s="192">
        <f>IF(N1262="zákl. přenesená",J1262,0)</f>
        <v>0</v>
      </c>
      <c r="BH1262" s="192">
        <f>IF(N1262="sníž. přenesená",J1262,0)</f>
        <v>0</v>
      </c>
      <c r="BI1262" s="192">
        <f>IF(N1262="nulová",J1262,0)</f>
        <v>0</v>
      </c>
      <c r="BJ1262" s="19" t="s">
        <v>80</v>
      </c>
      <c r="BK1262" s="192">
        <f>ROUND(I1262*H1262,2)</f>
        <v>0</v>
      </c>
      <c r="BL1262" s="19" t="s">
        <v>286</v>
      </c>
      <c r="BM1262" s="191" t="s">
        <v>1863</v>
      </c>
    </row>
    <row r="1263" s="14" customFormat="1">
      <c r="A1263" s="14"/>
      <c r="B1263" s="201"/>
      <c r="C1263" s="14"/>
      <c r="D1263" s="194" t="s">
        <v>175</v>
      </c>
      <c r="E1263" s="202" t="s">
        <v>1</v>
      </c>
      <c r="F1263" s="203" t="s">
        <v>1864</v>
      </c>
      <c r="G1263" s="14"/>
      <c r="H1263" s="204">
        <v>3.0600000000000001</v>
      </c>
      <c r="I1263" s="205"/>
      <c r="J1263" s="14"/>
      <c r="K1263" s="14"/>
      <c r="L1263" s="201"/>
      <c r="M1263" s="206"/>
      <c r="N1263" s="207"/>
      <c r="O1263" s="207"/>
      <c r="P1263" s="207"/>
      <c r="Q1263" s="207"/>
      <c r="R1263" s="207"/>
      <c r="S1263" s="207"/>
      <c r="T1263" s="208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02" t="s">
        <v>175</v>
      </c>
      <c r="AU1263" s="202" t="s">
        <v>82</v>
      </c>
      <c r="AV1263" s="14" t="s">
        <v>82</v>
      </c>
      <c r="AW1263" s="14" t="s">
        <v>30</v>
      </c>
      <c r="AX1263" s="14" t="s">
        <v>80</v>
      </c>
      <c r="AY1263" s="202" t="s">
        <v>166</v>
      </c>
    </row>
    <row r="1264" s="2" customFormat="1" ht="37.8" customHeight="1">
      <c r="A1264" s="38"/>
      <c r="B1264" s="179"/>
      <c r="C1264" s="180" t="s">
        <v>1865</v>
      </c>
      <c r="D1264" s="180" t="s">
        <v>168</v>
      </c>
      <c r="E1264" s="181" t="s">
        <v>1866</v>
      </c>
      <c r="F1264" s="182" t="s">
        <v>1867</v>
      </c>
      <c r="G1264" s="183" t="s">
        <v>171</v>
      </c>
      <c r="H1264" s="184">
        <v>3.976</v>
      </c>
      <c r="I1264" s="185"/>
      <c r="J1264" s="186">
        <f>ROUND(I1264*H1264,2)</f>
        <v>0</v>
      </c>
      <c r="K1264" s="182" t="s">
        <v>1</v>
      </c>
      <c r="L1264" s="39"/>
      <c r="M1264" s="187" t="s">
        <v>1</v>
      </c>
      <c r="N1264" s="188" t="s">
        <v>39</v>
      </c>
      <c r="O1264" s="77"/>
      <c r="P1264" s="189">
        <f>O1264*H1264</f>
        <v>0</v>
      </c>
      <c r="Q1264" s="189">
        <v>0</v>
      </c>
      <c r="R1264" s="189">
        <f>Q1264*H1264</f>
        <v>0</v>
      </c>
      <c r="S1264" s="189">
        <v>0</v>
      </c>
      <c r="T1264" s="190">
        <f>S1264*H1264</f>
        <v>0</v>
      </c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R1264" s="191" t="s">
        <v>286</v>
      </c>
      <c r="AT1264" s="191" t="s">
        <v>168</v>
      </c>
      <c r="AU1264" s="191" t="s">
        <v>82</v>
      </c>
      <c r="AY1264" s="19" t="s">
        <v>166</v>
      </c>
      <c r="BE1264" s="192">
        <f>IF(N1264="základní",J1264,0)</f>
        <v>0</v>
      </c>
      <c r="BF1264" s="192">
        <f>IF(N1264="snížená",J1264,0)</f>
        <v>0</v>
      </c>
      <c r="BG1264" s="192">
        <f>IF(N1264="zákl. přenesená",J1264,0)</f>
        <v>0</v>
      </c>
      <c r="BH1264" s="192">
        <f>IF(N1264="sníž. přenesená",J1264,0)</f>
        <v>0</v>
      </c>
      <c r="BI1264" s="192">
        <f>IF(N1264="nulová",J1264,0)</f>
        <v>0</v>
      </c>
      <c r="BJ1264" s="19" t="s">
        <v>80</v>
      </c>
      <c r="BK1264" s="192">
        <f>ROUND(I1264*H1264,2)</f>
        <v>0</v>
      </c>
      <c r="BL1264" s="19" t="s">
        <v>286</v>
      </c>
      <c r="BM1264" s="191" t="s">
        <v>1868</v>
      </c>
    </row>
    <row r="1265" s="14" customFormat="1">
      <c r="A1265" s="14"/>
      <c r="B1265" s="201"/>
      <c r="C1265" s="14"/>
      <c r="D1265" s="194" t="s">
        <v>175</v>
      </c>
      <c r="E1265" s="202" t="s">
        <v>1</v>
      </c>
      <c r="F1265" s="203" t="s">
        <v>1869</v>
      </c>
      <c r="G1265" s="14"/>
      <c r="H1265" s="204">
        <v>2.7389999999999999</v>
      </c>
      <c r="I1265" s="205"/>
      <c r="J1265" s="14"/>
      <c r="K1265" s="14"/>
      <c r="L1265" s="201"/>
      <c r="M1265" s="206"/>
      <c r="N1265" s="207"/>
      <c r="O1265" s="207"/>
      <c r="P1265" s="207"/>
      <c r="Q1265" s="207"/>
      <c r="R1265" s="207"/>
      <c r="S1265" s="207"/>
      <c r="T1265" s="208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02" t="s">
        <v>175</v>
      </c>
      <c r="AU1265" s="202" t="s">
        <v>82</v>
      </c>
      <c r="AV1265" s="14" t="s">
        <v>82</v>
      </c>
      <c r="AW1265" s="14" t="s">
        <v>30</v>
      </c>
      <c r="AX1265" s="14" t="s">
        <v>74</v>
      </c>
      <c r="AY1265" s="202" t="s">
        <v>166</v>
      </c>
    </row>
    <row r="1266" s="14" customFormat="1">
      <c r="A1266" s="14"/>
      <c r="B1266" s="201"/>
      <c r="C1266" s="14"/>
      <c r="D1266" s="194" t="s">
        <v>175</v>
      </c>
      <c r="E1266" s="202" t="s">
        <v>1</v>
      </c>
      <c r="F1266" s="203" t="s">
        <v>1870</v>
      </c>
      <c r="G1266" s="14"/>
      <c r="H1266" s="204">
        <v>1.2370000000000001</v>
      </c>
      <c r="I1266" s="205"/>
      <c r="J1266" s="14"/>
      <c r="K1266" s="14"/>
      <c r="L1266" s="201"/>
      <c r="M1266" s="206"/>
      <c r="N1266" s="207"/>
      <c r="O1266" s="207"/>
      <c r="P1266" s="207"/>
      <c r="Q1266" s="207"/>
      <c r="R1266" s="207"/>
      <c r="S1266" s="207"/>
      <c r="T1266" s="208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02" t="s">
        <v>175</v>
      </c>
      <c r="AU1266" s="202" t="s">
        <v>82</v>
      </c>
      <c r="AV1266" s="14" t="s">
        <v>82</v>
      </c>
      <c r="AW1266" s="14" t="s">
        <v>30</v>
      </c>
      <c r="AX1266" s="14" t="s">
        <v>74</v>
      </c>
      <c r="AY1266" s="202" t="s">
        <v>166</v>
      </c>
    </row>
    <row r="1267" s="15" customFormat="1">
      <c r="A1267" s="15"/>
      <c r="B1267" s="209"/>
      <c r="C1267" s="15"/>
      <c r="D1267" s="194" t="s">
        <v>175</v>
      </c>
      <c r="E1267" s="210" t="s">
        <v>1</v>
      </c>
      <c r="F1267" s="211" t="s">
        <v>180</v>
      </c>
      <c r="G1267" s="15"/>
      <c r="H1267" s="212">
        <v>3.976</v>
      </c>
      <c r="I1267" s="213"/>
      <c r="J1267" s="15"/>
      <c r="K1267" s="15"/>
      <c r="L1267" s="209"/>
      <c r="M1267" s="214"/>
      <c r="N1267" s="215"/>
      <c r="O1267" s="215"/>
      <c r="P1267" s="215"/>
      <c r="Q1267" s="215"/>
      <c r="R1267" s="215"/>
      <c r="S1267" s="215"/>
      <c r="T1267" s="216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10" t="s">
        <v>175</v>
      </c>
      <c r="AU1267" s="210" t="s">
        <v>82</v>
      </c>
      <c r="AV1267" s="15" t="s">
        <v>173</v>
      </c>
      <c r="AW1267" s="15" t="s">
        <v>30</v>
      </c>
      <c r="AX1267" s="15" t="s">
        <v>80</v>
      </c>
      <c r="AY1267" s="210" t="s">
        <v>166</v>
      </c>
    </row>
    <row r="1268" s="2" customFormat="1" ht="44.25" customHeight="1">
      <c r="A1268" s="38"/>
      <c r="B1268" s="179"/>
      <c r="C1268" s="180" t="s">
        <v>1871</v>
      </c>
      <c r="D1268" s="180" t="s">
        <v>168</v>
      </c>
      <c r="E1268" s="181" t="s">
        <v>1872</v>
      </c>
      <c r="F1268" s="182" t="s">
        <v>1873</v>
      </c>
      <c r="G1268" s="183" t="s">
        <v>282</v>
      </c>
      <c r="H1268" s="184">
        <v>1</v>
      </c>
      <c r="I1268" s="185"/>
      <c r="J1268" s="186">
        <f>ROUND(I1268*H1268,2)</f>
        <v>0</v>
      </c>
      <c r="K1268" s="182" t="s">
        <v>1</v>
      </c>
      <c r="L1268" s="39"/>
      <c r="M1268" s="187" t="s">
        <v>1</v>
      </c>
      <c r="N1268" s="188" t="s">
        <v>39</v>
      </c>
      <c r="O1268" s="77"/>
      <c r="P1268" s="189">
        <f>O1268*H1268</f>
        <v>0</v>
      </c>
      <c r="Q1268" s="189">
        <v>0</v>
      </c>
      <c r="R1268" s="189">
        <f>Q1268*H1268</f>
        <v>0</v>
      </c>
      <c r="S1268" s="189">
        <v>0</v>
      </c>
      <c r="T1268" s="190">
        <f>S1268*H1268</f>
        <v>0</v>
      </c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R1268" s="191" t="s">
        <v>286</v>
      </c>
      <c r="AT1268" s="191" t="s">
        <v>168</v>
      </c>
      <c r="AU1268" s="191" t="s">
        <v>82</v>
      </c>
      <c r="AY1268" s="19" t="s">
        <v>166</v>
      </c>
      <c r="BE1268" s="192">
        <f>IF(N1268="základní",J1268,0)</f>
        <v>0</v>
      </c>
      <c r="BF1268" s="192">
        <f>IF(N1268="snížená",J1268,0)</f>
        <v>0</v>
      </c>
      <c r="BG1268" s="192">
        <f>IF(N1268="zákl. přenesená",J1268,0)</f>
        <v>0</v>
      </c>
      <c r="BH1268" s="192">
        <f>IF(N1268="sníž. přenesená",J1268,0)</f>
        <v>0</v>
      </c>
      <c r="BI1268" s="192">
        <f>IF(N1268="nulová",J1268,0)</f>
        <v>0</v>
      </c>
      <c r="BJ1268" s="19" t="s">
        <v>80</v>
      </c>
      <c r="BK1268" s="192">
        <f>ROUND(I1268*H1268,2)</f>
        <v>0</v>
      </c>
      <c r="BL1268" s="19" t="s">
        <v>286</v>
      </c>
      <c r="BM1268" s="191" t="s">
        <v>1874</v>
      </c>
    </row>
    <row r="1269" s="2" customFormat="1" ht="44.25" customHeight="1">
      <c r="A1269" s="38"/>
      <c r="B1269" s="179"/>
      <c r="C1269" s="180" t="s">
        <v>1875</v>
      </c>
      <c r="D1269" s="180" t="s">
        <v>168</v>
      </c>
      <c r="E1269" s="181" t="s">
        <v>1876</v>
      </c>
      <c r="F1269" s="182" t="s">
        <v>1877</v>
      </c>
      <c r="G1269" s="183" t="s">
        <v>282</v>
      </c>
      <c r="H1269" s="184">
        <v>1</v>
      </c>
      <c r="I1269" s="185"/>
      <c r="J1269" s="186">
        <f>ROUND(I1269*H1269,2)</f>
        <v>0</v>
      </c>
      <c r="K1269" s="182" t="s">
        <v>1</v>
      </c>
      <c r="L1269" s="39"/>
      <c r="M1269" s="187" t="s">
        <v>1</v>
      </c>
      <c r="N1269" s="188" t="s">
        <v>39</v>
      </c>
      <c r="O1269" s="77"/>
      <c r="P1269" s="189">
        <f>O1269*H1269</f>
        <v>0</v>
      </c>
      <c r="Q1269" s="189">
        <v>0</v>
      </c>
      <c r="R1269" s="189">
        <f>Q1269*H1269</f>
        <v>0</v>
      </c>
      <c r="S1269" s="189">
        <v>0</v>
      </c>
      <c r="T1269" s="190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191" t="s">
        <v>286</v>
      </c>
      <c r="AT1269" s="191" t="s">
        <v>168</v>
      </c>
      <c r="AU1269" s="191" t="s">
        <v>82</v>
      </c>
      <c r="AY1269" s="19" t="s">
        <v>166</v>
      </c>
      <c r="BE1269" s="192">
        <f>IF(N1269="základní",J1269,0)</f>
        <v>0</v>
      </c>
      <c r="BF1269" s="192">
        <f>IF(N1269="snížená",J1269,0)</f>
        <v>0</v>
      </c>
      <c r="BG1269" s="192">
        <f>IF(N1269="zákl. přenesená",J1269,0)</f>
        <v>0</v>
      </c>
      <c r="BH1269" s="192">
        <f>IF(N1269="sníž. přenesená",J1269,0)</f>
        <v>0</v>
      </c>
      <c r="BI1269" s="192">
        <f>IF(N1269="nulová",J1269,0)</f>
        <v>0</v>
      </c>
      <c r="BJ1269" s="19" t="s">
        <v>80</v>
      </c>
      <c r="BK1269" s="192">
        <f>ROUND(I1269*H1269,2)</f>
        <v>0</v>
      </c>
      <c r="BL1269" s="19" t="s">
        <v>286</v>
      </c>
      <c r="BM1269" s="191" t="s">
        <v>1878</v>
      </c>
    </row>
    <row r="1270" s="2" customFormat="1" ht="24.15" customHeight="1">
      <c r="A1270" s="38"/>
      <c r="B1270" s="179"/>
      <c r="C1270" s="180" t="s">
        <v>1879</v>
      </c>
      <c r="D1270" s="180" t="s">
        <v>168</v>
      </c>
      <c r="E1270" s="181" t="s">
        <v>1880</v>
      </c>
      <c r="F1270" s="182" t="s">
        <v>1881</v>
      </c>
      <c r="G1270" s="183" t="s">
        <v>1705</v>
      </c>
      <c r="H1270" s="235"/>
      <c r="I1270" s="185"/>
      <c r="J1270" s="186">
        <f>ROUND(I1270*H1270,2)</f>
        <v>0</v>
      </c>
      <c r="K1270" s="182" t="s">
        <v>172</v>
      </c>
      <c r="L1270" s="39"/>
      <c r="M1270" s="187" t="s">
        <v>1</v>
      </c>
      <c r="N1270" s="188" t="s">
        <v>39</v>
      </c>
      <c r="O1270" s="77"/>
      <c r="P1270" s="189">
        <f>O1270*H1270</f>
        <v>0</v>
      </c>
      <c r="Q1270" s="189">
        <v>0</v>
      </c>
      <c r="R1270" s="189">
        <f>Q1270*H1270</f>
        <v>0</v>
      </c>
      <c r="S1270" s="189">
        <v>0</v>
      </c>
      <c r="T1270" s="190">
        <f>S1270*H1270</f>
        <v>0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191" t="s">
        <v>286</v>
      </c>
      <c r="AT1270" s="191" t="s">
        <v>168</v>
      </c>
      <c r="AU1270" s="191" t="s">
        <v>82</v>
      </c>
      <c r="AY1270" s="19" t="s">
        <v>166</v>
      </c>
      <c r="BE1270" s="192">
        <f>IF(N1270="základní",J1270,0)</f>
        <v>0</v>
      </c>
      <c r="BF1270" s="192">
        <f>IF(N1270="snížená",J1270,0)</f>
        <v>0</v>
      </c>
      <c r="BG1270" s="192">
        <f>IF(N1270="zákl. přenesená",J1270,0)</f>
        <v>0</v>
      </c>
      <c r="BH1270" s="192">
        <f>IF(N1270="sníž. přenesená",J1270,0)</f>
        <v>0</v>
      </c>
      <c r="BI1270" s="192">
        <f>IF(N1270="nulová",J1270,0)</f>
        <v>0</v>
      </c>
      <c r="BJ1270" s="19" t="s">
        <v>80</v>
      </c>
      <c r="BK1270" s="192">
        <f>ROUND(I1270*H1270,2)</f>
        <v>0</v>
      </c>
      <c r="BL1270" s="19" t="s">
        <v>286</v>
      </c>
      <c r="BM1270" s="191" t="s">
        <v>1882</v>
      </c>
    </row>
    <row r="1271" s="12" customFormat="1" ht="22.8" customHeight="1">
      <c r="A1271" s="12"/>
      <c r="B1271" s="166"/>
      <c r="C1271" s="12"/>
      <c r="D1271" s="167" t="s">
        <v>73</v>
      </c>
      <c r="E1271" s="177" t="s">
        <v>1883</v>
      </c>
      <c r="F1271" s="177" t="s">
        <v>1884</v>
      </c>
      <c r="G1271" s="12"/>
      <c r="H1271" s="12"/>
      <c r="I1271" s="169"/>
      <c r="J1271" s="178">
        <f>BK1271</f>
        <v>0</v>
      </c>
      <c r="K1271" s="12"/>
      <c r="L1271" s="166"/>
      <c r="M1271" s="171"/>
      <c r="N1271" s="172"/>
      <c r="O1271" s="172"/>
      <c r="P1271" s="173">
        <f>SUM(P1272:P1278)</f>
        <v>0</v>
      </c>
      <c r="Q1271" s="172"/>
      <c r="R1271" s="173">
        <f>SUM(R1272:R1278)</f>
        <v>0.13499999999999998</v>
      </c>
      <c r="S1271" s="172"/>
      <c r="T1271" s="174">
        <f>SUM(T1272:T1278)</f>
        <v>0</v>
      </c>
      <c r="U1271" s="12"/>
      <c r="V1271" s="12"/>
      <c r="W1271" s="12"/>
      <c r="X1271" s="12"/>
      <c r="Y1271" s="12"/>
      <c r="Z1271" s="12"/>
      <c r="AA1271" s="12"/>
      <c r="AB1271" s="12"/>
      <c r="AC1271" s="12"/>
      <c r="AD1271" s="12"/>
      <c r="AE1271" s="12"/>
      <c r="AR1271" s="167" t="s">
        <v>82</v>
      </c>
      <c r="AT1271" s="175" t="s">
        <v>73</v>
      </c>
      <c r="AU1271" s="175" t="s">
        <v>80</v>
      </c>
      <c r="AY1271" s="167" t="s">
        <v>166</v>
      </c>
      <c r="BK1271" s="176">
        <f>SUM(BK1272:BK1278)</f>
        <v>0</v>
      </c>
    </row>
    <row r="1272" s="2" customFormat="1" ht="24.15" customHeight="1">
      <c r="A1272" s="38"/>
      <c r="B1272" s="179"/>
      <c r="C1272" s="180" t="s">
        <v>1885</v>
      </c>
      <c r="D1272" s="180" t="s">
        <v>168</v>
      </c>
      <c r="E1272" s="181" t="s">
        <v>1886</v>
      </c>
      <c r="F1272" s="182" t="s">
        <v>1887</v>
      </c>
      <c r="G1272" s="183" t="s">
        <v>282</v>
      </c>
      <c r="H1272" s="184">
        <v>4</v>
      </c>
      <c r="I1272" s="185"/>
      <c r="J1272" s="186">
        <f>ROUND(I1272*H1272,2)</f>
        <v>0</v>
      </c>
      <c r="K1272" s="182" t="s">
        <v>172</v>
      </c>
      <c r="L1272" s="39"/>
      <c r="M1272" s="187" t="s">
        <v>1</v>
      </c>
      <c r="N1272" s="188" t="s">
        <v>39</v>
      </c>
      <c r="O1272" s="77"/>
      <c r="P1272" s="189">
        <f>O1272*H1272</f>
        <v>0</v>
      </c>
      <c r="Q1272" s="189">
        <v>1.0000000000000001E-05</v>
      </c>
      <c r="R1272" s="189">
        <f>Q1272*H1272</f>
        <v>4.0000000000000003E-05</v>
      </c>
      <c r="S1272" s="189">
        <v>0</v>
      </c>
      <c r="T1272" s="190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191" t="s">
        <v>286</v>
      </c>
      <c r="AT1272" s="191" t="s">
        <v>168</v>
      </c>
      <c r="AU1272" s="191" t="s">
        <v>82</v>
      </c>
      <c r="AY1272" s="19" t="s">
        <v>166</v>
      </c>
      <c r="BE1272" s="192">
        <f>IF(N1272="základní",J1272,0)</f>
        <v>0</v>
      </c>
      <c r="BF1272" s="192">
        <f>IF(N1272="snížená",J1272,0)</f>
        <v>0</v>
      </c>
      <c r="BG1272" s="192">
        <f>IF(N1272="zákl. přenesená",J1272,0)</f>
        <v>0</v>
      </c>
      <c r="BH1272" s="192">
        <f>IF(N1272="sníž. přenesená",J1272,0)</f>
        <v>0</v>
      </c>
      <c r="BI1272" s="192">
        <f>IF(N1272="nulová",J1272,0)</f>
        <v>0</v>
      </c>
      <c r="BJ1272" s="19" t="s">
        <v>80</v>
      </c>
      <c r="BK1272" s="192">
        <f>ROUND(I1272*H1272,2)</f>
        <v>0</v>
      </c>
      <c r="BL1272" s="19" t="s">
        <v>286</v>
      </c>
      <c r="BM1272" s="191" t="s">
        <v>1888</v>
      </c>
    </row>
    <row r="1273" s="2" customFormat="1" ht="24.15" customHeight="1">
      <c r="A1273" s="38"/>
      <c r="B1273" s="179"/>
      <c r="C1273" s="217" t="s">
        <v>1889</v>
      </c>
      <c r="D1273" s="217" t="s">
        <v>259</v>
      </c>
      <c r="E1273" s="218" t="s">
        <v>1890</v>
      </c>
      <c r="F1273" s="219" t="s">
        <v>1891</v>
      </c>
      <c r="G1273" s="220" t="s">
        <v>282</v>
      </c>
      <c r="H1273" s="221">
        <v>4</v>
      </c>
      <c r="I1273" s="222"/>
      <c r="J1273" s="223">
        <f>ROUND(I1273*H1273,2)</f>
        <v>0</v>
      </c>
      <c r="K1273" s="219" t="s">
        <v>172</v>
      </c>
      <c r="L1273" s="224"/>
      <c r="M1273" s="225" t="s">
        <v>1</v>
      </c>
      <c r="N1273" s="226" t="s">
        <v>39</v>
      </c>
      <c r="O1273" s="77"/>
      <c r="P1273" s="189">
        <f>O1273*H1273</f>
        <v>0</v>
      </c>
      <c r="Q1273" s="189">
        <v>0.0045100000000000001</v>
      </c>
      <c r="R1273" s="189">
        <f>Q1273*H1273</f>
        <v>0.01804</v>
      </c>
      <c r="S1273" s="189">
        <v>0</v>
      </c>
      <c r="T1273" s="190">
        <f>S1273*H1273</f>
        <v>0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191" t="s">
        <v>367</v>
      </c>
      <c r="AT1273" s="191" t="s">
        <v>259</v>
      </c>
      <c r="AU1273" s="191" t="s">
        <v>82</v>
      </c>
      <c r="AY1273" s="19" t="s">
        <v>166</v>
      </c>
      <c r="BE1273" s="192">
        <f>IF(N1273="základní",J1273,0)</f>
        <v>0</v>
      </c>
      <c r="BF1273" s="192">
        <f>IF(N1273="snížená",J1273,0)</f>
        <v>0</v>
      </c>
      <c r="BG1273" s="192">
        <f>IF(N1273="zákl. přenesená",J1273,0)</f>
        <v>0</v>
      </c>
      <c r="BH1273" s="192">
        <f>IF(N1273="sníž. přenesená",J1273,0)</f>
        <v>0</v>
      </c>
      <c r="BI1273" s="192">
        <f>IF(N1273="nulová",J1273,0)</f>
        <v>0</v>
      </c>
      <c r="BJ1273" s="19" t="s">
        <v>80</v>
      </c>
      <c r="BK1273" s="192">
        <f>ROUND(I1273*H1273,2)</f>
        <v>0</v>
      </c>
      <c r="BL1273" s="19" t="s">
        <v>286</v>
      </c>
      <c r="BM1273" s="191" t="s">
        <v>1892</v>
      </c>
    </row>
    <row r="1274" s="2" customFormat="1" ht="24.15" customHeight="1">
      <c r="A1274" s="38"/>
      <c r="B1274" s="179"/>
      <c r="C1274" s="217" t="s">
        <v>1893</v>
      </c>
      <c r="D1274" s="217" t="s">
        <v>259</v>
      </c>
      <c r="E1274" s="218" t="s">
        <v>1894</v>
      </c>
      <c r="F1274" s="219" t="s">
        <v>1895</v>
      </c>
      <c r="G1274" s="220" t="s">
        <v>282</v>
      </c>
      <c r="H1274" s="221">
        <v>4</v>
      </c>
      <c r="I1274" s="222"/>
      <c r="J1274" s="223">
        <f>ROUND(I1274*H1274,2)</f>
        <v>0</v>
      </c>
      <c r="K1274" s="219" t="s">
        <v>172</v>
      </c>
      <c r="L1274" s="224"/>
      <c r="M1274" s="225" t="s">
        <v>1</v>
      </c>
      <c r="N1274" s="226" t="s">
        <v>39</v>
      </c>
      <c r="O1274" s="77"/>
      <c r="P1274" s="189">
        <f>O1274*H1274</f>
        <v>0</v>
      </c>
      <c r="Q1274" s="189">
        <v>0.028719999999999999</v>
      </c>
      <c r="R1274" s="189">
        <f>Q1274*H1274</f>
        <v>0.11488</v>
      </c>
      <c r="S1274" s="189">
        <v>0</v>
      </c>
      <c r="T1274" s="190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191" t="s">
        <v>367</v>
      </c>
      <c r="AT1274" s="191" t="s">
        <v>259</v>
      </c>
      <c r="AU1274" s="191" t="s">
        <v>82</v>
      </c>
      <c r="AY1274" s="19" t="s">
        <v>166</v>
      </c>
      <c r="BE1274" s="192">
        <f>IF(N1274="základní",J1274,0)</f>
        <v>0</v>
      </c>
      <c r="BF1274" s="192">
        <f>IF(N1274="snížená",J1274,0)</f>
        <v>0</v>
      </c>
      <c r="BG1274" s="192">
        <f>IF(N1274="zákl. přenesená",J1274,0)</f>
        <v>0</v>
      </c>
      <c r="BH1274" s="192">
        <f>IF(N1274="sníž. přenesená",J1274,0)</f>
        <v>0</v>
      </c>
      <c r="BI1274" s="192">
        <f>IF(N1274="nulová",J1274,0)</f>
        <v>0</v>
      </c>
      <c r="BJ1274" s="19" t="s">
        <v>80</v>
      </c>
      <c r="BK1274" s="192">
        <f>ROUND(I1274*H1274,2)</f>
        <v>0</v>
      </c>
      <c r="BL1274" s="19" t="s">
        <v>286</v>
      </c>
      <c r="BM1274" s="191" t="s">
        <v>1896</v>
      </c>
    </row>
    <row r="1275" s="2" customFormat="1" ht="24.15" customHeight="1">
      <c r="A1275" s="38"/>
      <c r="B1275" s="179"/>
      <c r="C1275" s="180" t="s">
        <v>1897</v>
      </c>
      <c r="D1275" s="180" t="s">
        <v>168</v>
      </c>
      <c r="E1275" s="181" t="s">
        <v>1898</v>
      </c>
      <c r="F1275" s="182" t="s">
        <v>1899</v>
      </c>
      <c r="G1275" s="183" t="s">
        <v>282</v>
      </c>
      <c r="H1275" s="184">
        <v>4</v>
      </c>
      <c r="I1275" s="185"/>
      <c r="J1275" s="186">
        <f>ROUND(I1275*H1275,2)</f>
        <v>0</v>
      </c>
      <c r="K1275" s="182" t="s">
        <v>172</v>
      </c>
      <c r="L1275" s="39"/>
      <c r="M1275" s="187" t="s">
        <v>1</v>
      </c>
      <c r="N1275" s="188" t="s">
        <v>39</v>
      </c>
      <c r="O1275" s="77"/>
      <c r="P1275" s="189">
        <f>O1275*H1275</f>
        <v>0</v>
      </c>
      <c r="Q1275" s="189">
        <v>0</v>
      </c>
      <c r="R1275" s="189">
        <f>Q1275*H1275</f>
        <v>0</v>
      </c>
      <c r="S1275" s="189">
        <v>0</v>
      </c>
      <c r="T1275" s="190">
        <f>S1275*H1275</f>
        <v>0</v>
      </c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R1275" s="191" t="s">
        <v>286</v>
      </c>
      <c r="AT1275" s="191" t="s">
        <v>168</v>
      </c>
      <c r="AU1275" s="191" t="s">
        <v>82</v>
      </c>
      <c r="AY1275" s="19" t="s">
        <v>166</v>
      </c>
      <c r="BE1275" s="192">
        <f>IF(N1275="základní",J1275,0)</f>
        <v>0</v>
      </c>
      <c r="BF1275" s="192">
        <f>IF(N1275="snížená",J1275,0)</f>
        <v>0</v>
      </c>
      <c r="BG1275" s="192">
        <f>IF(N1275="zákl. přenesená",J1275,0)</f>
        <v>0</v>
      </c>
      <c r="BH1275" s="192">
        <f>IF(N1275="sníž. přenesená",J1275,0)</f>
        <v>0</v>
      </c>
      <c r="BI1275" s="192">
        <f>IF(N1275="nulová",J1275,0)</f>
        <v>0</v>
      </c>
      <c r="BJ1275" s="19" t="s">
        <v>80</v>
      </c>
      <c r="BK1275" s="192">
        <f>ROUND(I1275*H1275,2)</f>
        <v>0</v>
      </c>
      <c r="BL1275" s="19" t="s">
        <v>286</v>
      </c>
      <c r="BM1275" s="191" t="s">
        <v>1900</v>
      </c>
    </row>
    <row r="1276" s="2" customFormat="1" ht="16.5" customHeight="1">
      <c r="A1276" s="38"/>
      <c r="B1276" s="179"/>
      <c r="C1276" s="217" t="s">
        <v>1901</v>
      </c>
      <c r="D1276" s="217" t="s">
        <v>259</v>
      </c>
      <c r="E1276" s="218" t="s">
        <v>1902</v>
      </c>
      <c r="F1276" s="219" t="s">
        <v>1903</v>
      </c>
      <c r="G1276" s="220" t="s">
        <v>391</v>
      </c>
      <c r="H1276" s="221">
        <v>13.6</v>
      </c>
      <c r="I1276" s="222"/>
      <c r="J1276" s="223">
        <f>ROUND(I1276*H1276,2)</f>
        <v>0</v>
      </c>
      <c r="K1276" s="219" t="s">
        <v>1</v>
      </c>
      <c r="L1276" s="224"/>
      <c r="M1276" s="225" t="s">
        <v>1</v>
      </c>
      <c r="N1276" s="226" t="s">
        <v>39</v>
      </c>
      <c r="O1276" s="77"/>
      <c r="P1276" s="189">
        <f>O1276*H1276</f>
        <v>0</v>
      </c>
      <c r="Q1276" s="189">
        <v>0.00014999999999999999</v>
      </c>
      <c r="R1276" s="189">
        <f>Q1276*H1276</f>
        <v>0.0020399999999999997</v>
      </c>
      <c r="S1276" s="189">
        <v>0</v>
      </c>
      <c r="T1276" s="190">
        <f>S1276*H1276</f>
        <v>0</v>
      </c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R1276" s="191" t="s">
        <v>367</v>
      </c>
      <c r="AT1276" s="191" t="s">
        <v>259</v>
      </c>
      <c r="AU1276" s="191" t="s">
        <v>82</v>
      </c>
      <c r="AY1276" s="19" t="s">
        <v>166</v>
      </c>
      <c r="BE1276" s="192">
        <f>IF(N1276="základní",J1276,0)</f>
        <v>0</v>
      </c>
      <c r="BF1276" s="192">
        <f>IF(N1276="snížená",J1276,0)</f>
        <v>0</v>
      </c>
      <c r="BG1276" s="192">
        <f>IF(N1276="zákl. přenesená",J1276,0)</f>
        <v>0</v>
      </c>
      <c r="BH1276" s="192">
        <f>IF(N1276="sníž. přenesená",J1276,0)</f>
        <v>0</v>
      </c>
      <c r="BI1276" s="192">
        <f>IF(N1276="nulová",J1276,0)</f>
        <v>0</v>
      </c>
      <c r="BJ1276" s="19" t="s">
        <v>80</v>
      </c>
      <c r="BK1276" s="192">
        <f>ROUND(I1276*H1276,2)</f>
        <v>0</v>
      </c>
      <c r="BL1276" s="19" t="s">
        <v>286</v>
      </c>
      <c r="BM1276" s="191" t="s">
        <v>1904</v>
      </c>
    </row>
    <row r="1277" s="14" customFormat="1">
      <c r="A1277" s="14"/>
      <c r="B1277" s="201"/>
      <c r="C1277" s="14"/>
      <c r="D1277" s="194" t="s">
        <v>175</v>
      </c>
      <c r="E1277" s="202" t="s">
        <v>1</v>
      </c>
      <c r="F1277" s="203" t="s">
        <v>1905</v>
      </c>
      <c r="G1277" s="14"/>
      <c r="H1277" s="204">
        <v>13.6</v>
      </c>
      <c r="I1277" s="205"/>
      <c r="J1277" s="14"/>
      <c r="K1277" s="14"/>
      <c r="L1277" s="201"/>
      <c r="M1277" s="206"/>
      <c r="N1277" s="207"/>
      <c r="O1277" s="207"/>
      <c r="P1277" s="207"/>
      <c r="Q1277" s="207"/>
      <c r="R1277" s="207"/>
      <c r="S1277" s="207"/>
      <c r="T1277" s="208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02" t="s">
        <v>175</v>
      </c>
      <c r="AU1277" s="202" t="s">
        <v>82</v>
      </c>
      <c r="AV1277" s="14" t="s">
        <v>82</v>
      </c>
      <c r="AW1277" s="14" t="s">
        <v>30</v>
      </c>
      <c r="AX1277" s="14" t="s">
        <v>80</v>
      </c>
      <c r="AY1277" s="202" t="s">
        <v>166</v>
      </c>
    </row>
    <row r="1278" s="2" customFormat="1" ht="24.15" customHeight="1">
      <c r="A1278" s="38"/>
      <c r="B1278" s="179"/>
      <c r="C1278" s="180" t="s">
        <v>1906</v>
      </c>
      <c r="D1278" s="180" t="s">
        <v>168</v>
      </c>
      <c r="E1278" s="181" t="s">
        <v>1880</v>
      </c>
      <c r="F1278" s="182" t="s">
        <v>1881</v>
      </c>
      <c r="G1278" s="183" t="s">
        <v>1705</v>
      </c>
      <c r="H1278" s="235"/>
      <c r="I1278" s="185"/>
      <c r="J1278" s="186">
        <f>ROUND(I1278*H1278,2)</f>
        <v>0</v>
      </c>
      <c r="K1278" s="182" t="s">
        <v>172</v>
      </c>
      <c r="L1278" s="39"/>
      <c r="M1278" s="187" t="s">
        <v>1</v>
      </c>
      <c r="N1278" s="188" t="s">
        <v>39</v>
      </c>
      <c r="O1278" s="77"/>
      <c r="P1278" s="189">
        <f>O1278*H1278</f>
        <v>0</v>
      </c>
      <c r="Q1278" s="189">
        <v>0</v>
      </c>
      <c r="R1278" s="189">
        <f>Q1278*H1278</f>
        <v>0</v>
      </c>
      <c r="S1278" s="189">
        <v>0</v>
      </c>
      <c r="T1278" s="190">
        <f>S1278*H1278</f>
        <v>0</v>
      </c>
      <c r="U1278" s="38"/>
      <c r="V1278" s="38"/>
      <c r="W1278" s="38"/>
      <c r="X1278" s="38"/>
      <c r="Y1278" s="38"/>
      <c r="Z1278" s="38"/>
      <c r="AA1278" s="38"/>
      <c r="AB1278" s="38"/>
      <c r="AC1278" s="38"/>
      <c r="AD1278" s="38"/>
      <c r="AE1278" s="38"/>
      <c r="AR1278" s="191" t="s">
        <v>286</v>
      </c>
      <c r="AT1278" s="191" t="s">
        <v>168</v>
      </c>
      <c r="AU1278" s="191" t="s">
        <v>82</v>
      </c>
      <c r="AY1278" s="19" t="s">
        <v>166</v>
      </c>
      <c r="BE1278" s="192">
        <f>IF(N1278="základní",J1278,0)</f>
        <v>0</v>
      </c>
      <c r="BF1278" s="192">
        <f>IF(N1278="snížená",J1278,0)</f>
        <v>0</v>
      </c>
      <c r="BG1278" s="192">
        <f>IF(N1278="zákl. přenesená",J1278,0)</f>
        <v>0</v>
      </c>
      <c r="BH1278" s="192">
        <f>IF(N1278="sníž. přenesená",J1278,0)</f>
        <v>0</v>
      </c>
      <c r="BI1278" s="192">
        <f>IF(N1278="nulová",J1278,0)</f>
        <v>0</v>
      </c>
      <c r="BJ1278" s="19" t="s">
        <v>80</v>
      </c>
      <c r="BK1278" s="192">
        <f>ROUND(I1278*H1278,2)</f>
        <v>0</v>
      </c>
      <c r="BL1278" s="19" t="s">
        <v>286</v>
      </c>
      <c r="BM1278" s="191" t="s">
        <v>1907</v>
      </c>
    </row>
    <row r="1279" s="12" customFormat="1" ht="22.8" customHeight="1">
      <c r="A1279" s="12"/>
      <c r="B1279" s="166"/>
      <c r="C1279" s="12"/>
      <c r="D1279" s="167" t="s">
        <v>73</v>
      </c>
      <c r="E1279" s="177" t="s">
        <v>1908</v>
      </c>
      <c r="F1279" s="177" t="s">
        <v>1909</v>
      </c>
      <c r="G1279" s="12"/>
      <c r="H1279" s="12"/>
      <c r="I1279" s="169"/>
      <c r="J1279" s="178">
        <f>BK1279</f>
        <v>0</v>
      </c>
      <c r="K1279" s="12"/>
      <c r="L1279" s="166"/>
      <c r="M1279" s="171"/>
      <c r="N1279" s="172"/>
      <c r="O1279" s="172"/>
      <c r="P1279" s="173">
        <f>SUM(P1280:P1296)</f>
        <v>0</v>
      </c>
      <c r="Q1279" s="172"/>
      <c r="R1279" s="173">
        <f>SUM(R1280:R1296)</f>
        <v>0.39883543999999999</v>
      </c>
      <c r="S1279" s="172"/>
      <c r="T1279" s="174">
        <f>SUM(T1280:T1296)</f>
        <v>0</v>
      </c>
      <c r="U1279" s="12"/>
      <c r="V1279" s="12"/>
      <c r="W1279" s="12"/>
      <c r="X1279" s="12"/>
      <c r="Y1279" s="12"/>
      <c r="Z1279" s="12"/>
      <c r="AA1279" s="12"/>
      <c r="AB1279" s="12"/>
      <c r="AC1279" s="12"/>
      <c r="AD1279" s="12"/>
      <c r="AE1279" s="12"/>
      <c r="AR1279" s="167" t="s">
        <v>82</v>
      </c>
      <c r="AT1279" s="175" t="s">
        <v>73</v>
      </c>
      <c r="AU1279" s="175" t="s">
        <v>80</v>
      </c>
      <c r="AY1279" s="167" t="s">
        <v>166</v>
      </c>
      <c r="BK1279" s="176">
        <f>SUM(BK1280:BK1296)</f>
        <v>0</v>
      </c>
    </row>
    <row r="1280" s="2" customFormat="1" ht="16.5" customHeight="1">
      <c r="A1280" s="38"/>
      <c r="B1280" s="179"/>
      <c r="C1280" s="180" t="s">
        <v>1910</v>
      </c>
      <c r="D1280" s="180" t="s">
        <v>168</v>
      </c>
      <c r="E1280" s="181" t="s">
        <v>1911</v>
      </c>
      <c r="F1280" s="182" t="s">
        <v>1912</v>
      </c>
      <c r="G1280" s="183" t="s">
        <v>171</v>
      </c>
      <c r="H1280" s="184">
        <v>10.199999999999999</v>
      </c>
      <c r="I1280" s="185"/>
      <c r="J1280" s="186">
        <f>ROUND(I1280*H1280,2)</f>
        <v>0</v>
      </c>
      <c r="K1280" s="182" t="s">
        <v>172</v>
      </c>
      <c r="L1280" s="39"/>
      <c r="M1280" s="187" t="s">
        <v>1</v>
      </c>
      <c r="N1280" s="188" t="s">
        <v>39</v>
      </c>
      <c r="O1280" s="77"/>
      <c r="P1280" s="189">
        <f>O1280*H1280</f>
        <v>0</v>
      </c>
      <c r="Q1280" s="189">
        <v>0.00029999999999999997</v>
      </c>
      <c r="R1280" s="189">
        <f>Q1280*H1280</f>
        <v>0.0030599999999999994</v>
      </c>
      <c r="S1280" s="189">
        <v>0</v>
      </c>
      <c r="T1280" s="190">
        <f>S1280*H1280</f>
        <v>0</v>
      </c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  <c r="AR1280" s="191" t="s">
        <v>286</v>
      </c>
      <c r="AT1280" s="191" t="s">
        <v>168</v>
      </c>
      <c r="AU1280" s="191" t="s">
        <v>82</v>
      </c>
      <c r="AY1280" s="19" t="s">
        <v>166</v>
      </c>
      <c r="BE1280" s="192">
        <f>IF(N1280="základní",J1280,0)</f>
        <v>0</v>
      </c>
      <c r="BF1280" s="192">
        <f>IF(N1280="snížená",J1280,0)</f>
        <v>0</v>
      </c>
      <c r="BG1280" s="192">
        <f>IF(N1280="zákl. přenesená",J1280,0)</f>
        <v>0</v>
      </c>
      <c r="BH1280" s="192">
        <f>IF(N1280="sníž. přenesená",J1280,0)</f>
        <v>0</v>
      </c>
      <c r="BI1280" s="192">
        <f>IF(N1280="nulová",J1280,0)</f>
        <v>0</v>
      </c>
      <c r="BJ1280" s="19" t="s">
        <v>80</v>
      </c>
      <c r="BK1280" s="192">
        <f>ROUND(I1280*H1280,2)</f>
        <v>0</v>
      </c>
      <c r="BL1280" s="19" t="s">
        <v>286</v>
      </c>
      <c r="BM1280" s="191" t="s">
        <v>1913</v>
      </c>
    </row>
    <row r="1281" s="13" customFormat="1">
      <c r="A1281" s="13"/>
      <c r="B1281" s="193"/>
      <c r="C1281" s="13"/>
      <c r="D1281" s="194" t="s">
        <v>175</v>
      </c>
      <c r="E1281" s="195" t="s">
        <v>1</v>
      </c>
      <c r="F1281" s="196" t="s">
        <v>851</v>
      </c>
      <c r="G1281" s="13"/>
      <c r="H1281" s="195" t="s">
        <v>1</v>
      </c>
      <c r="I1281" s="197"/>
      <c r="J1281" s="13"/>
      <c r="K1281" s="13"/>
      <c r="L1281" s="193"/>
      <c r="M1281" s="198"/>
      <c r="N1281" s="199"/>
      <c r="O1281" s="199"/>
      <c r="P1281" s="199"/>
      <c r="Q1281" s="199"/>
      <c r="R1281" s="199"/>
      <c r="S1281" s="199"/>
      <c r="T1281" s="200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195" t="s">
        <v>175</v>
      </c>
      <c r="AU1281" s="195" t="s">
        <v>82</v>
      </c>
      <c r="AV1281" s="13" t="s">
        <v>80</v>
      </c>
      <c r="AW1281" s="13" t="s">
        <v>30</v>
      </c>
      <c r="AX1281" s="13" t="s">
        <v>74</v>
      </c>
      <c r="AY1281" s="195" t="s">
        <v>166</v>
      </c>
    </row>
    <row r="1282" s="14" customFormat="1">
      <c r="A1282" s="14"/>
      <c r="B1282" s="201"/>
      <c r="C1282" s="14"/>
      <c r="D1282" s="194" t="s">
        <v>175</v>
      </c>
      <c r="E1282" s="202" t="s">
        <v>1</v>
      </c>
      <c r="F1282" s="203" t="s">
        <v>852</v>
      </c>
      <c r="G1282" s="14"/>
      <c r="H1282" s="204">
        <v>10.199999999999999</v>
      </c>
      <c r="I1282" s="205"/>
      <c r="J1282" s="14"/>
      <c r="K1282" s="14"/>
      <c r="L1282" s="201"/>
      <c r="M1282" s="206"/>
      <c r="N1282" s="207"/>
      <c r="O1282" s="207"/>
      <c r="P1282" s="207"/>
      <c r="Q1282" s="207"/>
      <c r="R1282" s="207"/>
      <c r="S1282" s="207"/>
      <c r="T1282" s="208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02" t="s">
        <v>175</v>
      </c>
      <c r="AU1282" s="202" t="s">
        <v>82</v>
      </c>
      <c r="AV1282" s="14" t="s">
        <v>82</v>
      </c>
      <c r="AW1282" s="14" t="s">
        <v>30</v>
      </c>
      <c r="AX1282" s="14" t="s">
        <v>80</v>
      </c>
      <c r="AY1282" s="202" t="s">
        <v>166</v>
      </c>
    </row>
    <row r="1283" s="2" customFormat="1" ht="33" customHeight="1">
      <c r="A1283" s="38"/>
      <c r="B1283" s="179"/>
      <c r="C1283" s="180" t="s">
        <v>1914</v>
      </c>
      <c r="D1283" s="180" t="s">
        <v>168</v>
      </c>
      <c r="E1283" s="181" t="s">
        <v>1915</v>
      </c>
      <c r="F1283" s="182" t="s">
        <v>1916</v>
      </c>
      <c r="G1283" s="183" t="s">
        <v>391</v>
      </c>
      <c r="H1283" s="184">
        <v>12.560000000000001</v>
      </c>
      <c r="I1283" s="185"/>
      <c r="J1283" s="186">
        <f>ROUND(I1283*H1283,2)</f>
        <v>0</v>
      </c>
      <c r="K1283" s="182" t="s">
        <v>172</v>
      </c>
      <c r="L1283" s="39"/>
      <c r="M1283" s="187" t="s">
        <v>1</v>
      </c>
      <c r="N1283" s="188" t="s">
        <v>39</v>
      </c>
      <c r="O1283" s="77"/>
      <c r="P1283" s="189">
        <f>O1283*H1283</f>
        <v>0</v>
      </c>
      <c r="Q1283" s="189">
        <v>0.00058</v>
      </c>
      <c r="R1283" s="189">
        <f>Q1283*H1283</f>
        <v>0.0072848000000000001</v>
      </c>
      <c r="S1283" s="189">
        <v>0</v>
      </c>
      <c r="T1283" s="190">
        <f>S1283*H1283</f>
        <v>0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191" t="s">
        <v>286</v>
      </c>
      <c r="AT1283" s="191" t="s">
        <v>168</v>
      </c>
      <c r="AU1283" s="191" t="s">
        <v>82</v>
      </c>
      <c r="AY1283" s="19" t="s">
        <v>166</v>
      </c>
      <c r="BE1283" s="192">
        <f>IF(N1283="základní",J1283,0)</f>
        <v>0</v>
      </c>
      <c r="BF1283" s="192">
        <f>IF(N1283="snížená",J1283,0)</f>
        <v>0</v>
      </c>
      <c r="BG1283" s="192">
        <f>IF(N1283="zákl. přenesená",J1283,0)</f>
        <v>0</v>
      </c>
      <c r="BH1283" s="192">
        <f>IF(N1283="sníž. přenesená",J1283,0)</f>
        <v>0</v>
      </c>
      <c r="BI1283" s="192">
        <f>IF(N1283="nulová",J1283,0)</f>
        <v>0</v>
      </c>
      <c r="BJ1283" s="19" t="s">
        <v>80</v>
      </c>
      <c r="BK1283" s="192">
        <f>ROUND(I1283*H1283,2)</f>
        <v>0</v>
      </c>
      <c r="BL1283" s="19" t="s">
        <v>286</v>
      </c>
      <c r="BM1283" s="191" t="s">
        <v>1917</v>
      </c>
    </row>
    <row r="1284" s="13" customFormat="1">
      <c r="A1284" s="13"/>
      <c r="B1284" s="193"/>
      <c r="C1284" s="13"/>
      <c r="D1284" s="194" t="s">
        <v>175</v>
      </c>
      <c r="E1284" s="195" t="s">
        <v>1</v>
      </c>
      <c r="F1284" s="196" t="s">
        <v>790</v>
      </c>
      <c r="G1284" s="13"/>
      <c r="H1284" s="195" t="s">
        <v>1</v>
      </c>
      <c r="I1284" s="197"/>
      <c r="J1284" s="13"/>
      <c r="K1284" s="13"/>
      <c r="L1284" s="193"/>
      <c r="M1284" s="198"/>
      <c r="N1284" s="199"/>
      <c r="O1284" s="199"/>
      <c r="P1284" s="199"/>
      <c r="Q1284" s="199"/>
      <c r="R1284" s="199"/>
      <c r="S1284" s="199"/>
      <c r="T1284" s="200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195" t="s">
        <v>175</v>
      </c>
      <c r="AU1284" s="195" t="s">
        <v>82</v>
      </c>
      <c r="AV1284" s="13" t="s">
        <v>80</v>
      </c>
      <c r="AW1284" s="13" t="s">
        <v>30</v>
      </c>
      <c r="AX1284" s="13" t="s">
        <v>74</v>
      </c>
      <c r="AY1284" s="195" t="s">
        <v>166</v>
      </c>
    </row>
    <row r="1285" s="14" customFormat="1">
      <c r="A1285" s="14"/>
      <c r="B1285" s="201"/>
      <c r="C1285" s="14"/>
      <c r="D1285" s="194" t="s">
        <v>175</v>
      </c>
      <c r="E1285" s="202" t="s">
        <v>1</v>
      </c>
      <c r="F1285" s="203" t="s">
        <v>1918</v>
      </c>
      <c r="G1285" s="14"/>
      <c r="H1285" s="204">
        <v>12.560000000000001</v>
      </c>
      <c r="I1285" s="205"/>
      <c r="J1285" s="14"/>
      <c r="K1285" s="14"/>
      <c r="L1285" s="201"/>
      <c r="M1285" s="206"/>
      <c r="N1285" s="207"/>
      <c r="O1285" s="207"/>
      <c r="P1285" s="207"/>
      <c r="Q1285" s="207"/>
      <c r="R1285" s="207"/>
      <c r="S1285" s="207"/>
      <c r="T1285" s="208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02" t="s">
        <v>175</v>
      </c>
      <c r="AU1285" s="202" t="s">
        <v>82</v>
      </c>
      <c r="AV1285" s="14" t="s">
        <v>82</v>
      </c>
      <c r="AW1285" s="14" t="s">
        <v>30</v>
      </c>
      <c r="AX1285" s="14" t="s">
        <v>80</v>
      </c>
      <c r="AY1285" s="202" t="s">
        <v>166</v>
      </c>
    </row>
    <row r="1286" s="2" customFormat="1" ht="16.5" customHeight="1">
      <c r="A1286" s="38"/>
      <c r="B1286" s="179"/>
      <c r="C1286" s="217" t="s">
        <v>1919</v>
      </c>
      <c r="D1286" s="217" t="s">
        <v>259</v>
      </c>
      <c r="E1286" s="218" t="s">
        <v>1920</v>
      </c>
      <c r="F1286" s="219" t="s">
        <v>1921</v>
      </c>
      <c r="G1286" s="220" t="s">
        <v>391</v>
      </c>
      <c r="H1286" s="221">
        <v>13.816000000000001</v>
      </c>
      <c r="I1286" s="222"/>
      <c r="J1286" s="223">
        <f>ROUND(I1286*H1286,2)</f>
        <v>0</v>
      </c>
      <c r="K1286" s="219" t="s">
        <v>172</v>
      </c>
      <c r="L1286" s="224"/>
      <c r="M1286" s="225" t="s">
        <v>1</v>
      </c>
      <c r="N1286" s="226" t="s">
        <v>39</v>
      </c>
      <c r="O1286" s="77"/>
      <c r="P1286" s="189">
        <f>O1286*H1286</f>
        <v>0</v>
      </c>
      <c r="Q1286" s="189">
        <v>0.00264</v>
      </c>
      <c r="R1286" s="189">
        <f>Q1286*H1286</f>
        <v>0.036474240000000005</v>
      </c>
      <c r="S1286" s="189">
        <v>0</v>
      </c>
      <c r="T1286" s="190">
        <f>S1286*H1286</f>
        <v>0</v>
      </c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R1286" s="191" t="s">
        <v>367</v>
      </c>
      <c r="AT1286" s="191" t="s">
        <v>259</v>
      </c>
      <c r="AU1286" s="191" t="s">
        <v>82</v>
      </c>
      <c r="AY1286" s="19" t="s">
        <v>166</v>
      </c>
      <c r="BE1286" s="192">
        <f>IF(N1286="základní",J1286,0)</f>
        <v>0</v>
      </c>
      <c r="BF1286" s="192">
        <f>IF(N1286="snížená",J1286,0)</f>
        <v>0</v>
      </c>
      <c r="BG1286" s="192">
        <f>IF(N1286="zákl. přenesená",J1286,0)</f>
        <v>0</v>
      </c>
      <c r="BH1286" s="192">
        <f>IF(N1286="sníž. přenesená",J1286,0)</f>
        <v>0</v>
      </c>
      <c r="BI1286" s="192">
        <f>IF(N1286="nulová",J1286,0)</f>
        <v>0</v>
      </c>
      <c r="BJ1286" s="19" t="s">
        <v>80</v>
      </c>
      <c r="BK1286" s="192">
        <f>ROUND(I1286*H1286,2)</f>
        <v>0</v>
      </c>
      <c r="BL1286" s="19" t="s">
        <v>286</v>
      </c>
      <c r="BM1286" s="191" t="s">
        <v>1922</v>
      </c>
    </row>
    <row r="1287" s="14" customFormat="1">
      <c r="A1287" s="14"/>
      <c r="B1287" s="201"/>
      <c r="C1287" s="14"/>
      <c r="D1287" s="194" t="s">
        <v>175</v>
      </c>
      <c r="E1287" s="202" t="s">
        <v>1</v>
      </c>
      <c r="F1287" s="203" t="s">
        <v>1923</v>
      </c>
      <c r="G1287" s="14"/>
      <c r="H1287" s="204">
        <v>13.816000000000001</v>
      </c>
      <c r="I1287" s="205"/>
      <c r="J1287" s="14"/>
      <c r="K1287" s="14"/>
      <c r="L1287" s="201"/>
      <c r="M1287" s="206"/>
      <c r="N1287" s="207"/>
      <c r="O1287" s="207"/>
      <c r="P1287" s="207"/>
      <c r="Q1287" s="207"/>
      <c r="R1287" s="207"/>
      <c r="S1287" s="207"/>
      <c r="T1287" s="208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02" t="s">
        <v>175</v>
      </c>
      <c r="AU1287" s="202" t="s">
        <v>82</v>
      </c>
      <c r="AV1287" s="14" t="s">
        <v>82</v>
      </c>
      <c r="AW1287" s="14" t="s">
        <v>30</v>
      </c>
      <c r="AX1287" s="14" t="s">
        <v>80</v>
      </c>
      <c r="AY1287" s="202" t="s">
        <v>166</v>
      </c>
    </row>
    <row r="1288" s="2" customFormat="1" ht="33" customHeight="1">
      <c r="A1288" s="38"/>
      <c r="B1288" s="179"/>
      <c r="C1288" s="180" t="s">
        <v>1924</v>
      </c>
      <c r="D1288" s="180" t="s">
        <v>168</v>
      </c>
      <c r="E1288" s="181" t="s">
        <v>1925</v>
      </c>
      <c r="F1288" s="182" t="s">
        <v>1926</v>
      </c>
      <c r="G1288" s="183" t="s">
        <v>171</v>
      </c>
      <c r="H1288" s="184">
        <v>10.199999999999999</v>
      </c>
      <c r="I1288" s="185"/>
      <c r="J1288" s="186">
        <f>ROUND(I1288*H1288,2)</f>
        <v>0</v>
      </c>
      <c r="K1288" s="182" t="s">
        <v>172</v>
      </c>
      <c r="L1288" s="39"/>
      <c r="M1288" s="187" t="s">
        <v>1</v>
      </c>
      <c r="N1288" s="188" t="s">
        <v>39</v>
      </c>
      <c r="O1288" s="77"/>
      <c r="P1288" s="189">
        <f>O1288*H1288</f>
        <v>0</v>
      </c>
      <c r="Q1288" s="189">
        <v>0.0090900000000000009</v>
      </c>
      <c r="R1288" s="189">
        <f>Q1288*H1288</f>
        <v>0.092718000000000009</v>
      </c>
      <c r="S1288" s="189">
        <v>0</v>
      </c>
      <c r="T1288" s="190">
        <f>S1288*H1288</f>
        <v>0</v>
      </c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R1288" s="191" t="s">
        <v>286</v>
      </c>
      <c r="AT1288" s="191" t="s">
        <v>168</v>
      </c>
      <c r="AU1288" s="191" t="s">
        <v>82</v>
      </c>
      <c r="AY1288" s="19" t="s">
        <v>166</v>
      </c>
      <c r="BE1288" s="192">
        <f>IF(N1288="základní",J1288,0)</f>
        <v>0</v>
      </c>
      <c r="BF1288" s="192">
        <f>IF(N1288="snížená",J1288,0)</f>
        <v>0</v>
      </c>
      <c r="BG1288" s="192">
        <f>IF(N1288="zákl. přenesená",J1288,0)</f>
        <v>0</v>
      </c>
      <c r="BH1288" s="192">
        <f>IF(N1288="sníž. přenesená",J1288,0)</f>
        <v>0</v>
      </c>
      <c r="BI1288" s="192">
        <f>IF(N1288="nulová",J1288,0)</f>
        <v>0</v>
      </c>
      <c r="BJ1288" s="19" t="s">
        <v>80</v>
      </c>
      <c r="BK1288" s="192">
        <f>ROUND(I1288*H1288,2)</f>
        <v>0</v>
      </c>
      <c r="BL1288" s="19" t="s">
        <v>286</v>
      </c>
      <c r="BM1288" s="191" t="s">
        <v>1927</v>
      </c>
    </row>
    <row r="1289" s="13" customFormat="1">
      <c r="A1289" s="13"/>
      <c r="B1289" s="193"/>
      <c r="C1289" s="13"/>
      <c r="D1289" s="194" t="s">
        <v>175</v>
      </c>
      <c r="E1289" s="195" t="s">
        <v>1</v>
      </c>
      <c r="F1289" s="196" t="s">
        <v>851</v>
      </c>
      <c r="G1289" s="13"/>
      <c r="H1289" s="195" t="s">
        <v>1</v>
      </c>
      <c r="I1289" s="197"/>
      <c r="J1289" s="13"/>
      <c r="K1289" s="13"/>
      <c r="L1289" s="193"/>
      <c r="M1289" s="198"/>
      <c r="N1289" s="199"/>
      <c r="O1289" s="199"/>
      <c r="P1289" s="199"/>
      <c r="Q1289" s="199"/>
      <c r="R1289" s="199"/>
      <c r="S1289" s="199"/>
      <c r="T1289" s="200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195" t="s">
        <v>175</v>
      </c>
      <c r="AU1289" s="195" t="s">
        <v>82</v>
      </c>
      <c r="AV1289" s="13" t="s">
        <v>80</v>
      </c>
      <c r="AW1289" s="13" t="s">
        <v>30</v>
      </c>
      <c r="AX1289" s="13" t="s">
        <v>74</v>
      </c>
      <c r="AY1289" s="195" t="s">
        <v>166</v>
      </c>
    </row>
    <row r="1290" s="14" customFormat="1">
      <c r="A1290" s="14"/>
      <c r="B1290" s="201"/>
      <c r="C1290" s="14"/>
      <c r="D1290" s="194" t="s">
        <v>175</v>
      </c>
      <c r="E1290" s="202" t="s">
        <v>1</v>
      </c>
      <c r="F1290" s="203" t="s">
        <v>852</v>
      </c>
      <c r="G1290" s="14"/>
      <c r="H1290" s="204">
        <v>10.199999999999999</v>
      </c>
      <c r="I1290" s="205"/>
      <c r="J1290" s="14"/>
      <c r="K1290" s="14"/>
      <c r="L1290" s="201"/>
      <c r="M1290" s="206"/>
      <c r="N1290" s="207"/>
      <c r="O1290" s="207"/>
      <c r="P1290" s="207"/>
      <c r="Q1290" s="207"/>
      <c r="R1290" s="207"/>
      <c r="S1290" s="207"/>
      <c r="T1290" s="208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02" t="s">
        <v>175</v>
      </c>
      <c r="AU1290" s="202" t="s">
        <v>82</v>
      </c>
      <c r="AV1290" s="14" t="s">
        <v>82</v>
      </c>
      <c r="AW1290" s="14" t="s">
        <v>30</v>
      </c>
      <c r="AX1290" s="14" t="s">
        <v>80</v>
      </c>
      <c r="AY1290" s="202" t="s">
        <v>166</v>
      </c>
    </row>
    <row r="1291" s="2" customFormat="1" ht="16.5" customHeight="1">
      <c r="A1291" s="38"/>
      <c r="B1291" s="179"/>
      <c r="C1291" s="217" t="s">
        <v>1928</v>
      </c>
      <c r="D1291" s="217" t="s">
        <v>259</v>
      </c>
      <c r="E1291" s="218" t="s">
        <v>1929</v>
      </c>
      <c r="F1291" s="219" t="s">
        <v>1930</v>
      </c>
      <c r="G1291" s="220" t="s">
        <v>171</v>
      </c>
      <c r="H1291" s="221">
        <v>11.73</v>
      </c>
      <c r="I1291" s="222"/>
      <c r="J1291" s="223">
        <f>ROUND(I1291*H1291,2)</f>
        <v>0</v>
      </c>
      <c r="K1291" s="219" t="s">
        <v>172</v>
      </c>
      <c r="L1291" s="224"/>
      <c r="M1291" s="225" t="s">
        <v>1</v>
      </c>
      <c r="N1291" s="226" t="s">
        <v>39</v>
      </c>
      <c r="O1291" s="77"/>
      <c r="P1291" s="189">
        <f>O1291*H1291</f>
        <v>0</v>
      </c>
      <c r="Q1291" s="189">
        <v>0.021999999999999999</v>
      </c>
      <c r="R1291" s="189">
        <f>Q1291*H1291</f>
        <v>0.25806000000000001</v>
      </c>
      <c r="S1291" s="189">
        <v>0</v>
      </c>
      <c r="T1291" s="190">
        <f>S1291*H1291</f>
        <v>0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191" t="s">
        <v>367</v>
      </c>
      <c r="AT1291" s="191" t="s">
        <v>259</v>
      </c>
      <c r="AU1291" s="191" t="s">
        <v>82</v>
      </c>
      <c r="AY1291" s="19" t="s">
        <v>166</v>
      </c>
      <c r="BE1291" s="192">
        <f>IF(N1291="základní",J1291,0)</f>
        <v>0</v>
      </c>
      <c r="BF1291" s="192">
        <f>IF(N1291="snížená",J1291,0)</f>
        <v>0</v>
      </c>
      <c r="BG1291" s="192">
        <f>IF(N1291="zákl. přenesená",J1291,0)</f>
        <v>0</v>
      </c>
      <c r="BH1291" s="192">
        <f>IF(N1291="sníž. přenesená",J1291,0)</f>
        <v>0</v>
      </c>
      <c r="BI1291" s="192">
        <f>IF(N1291="nulová",J1291,0)</f>
        <v>0</v>
      </c>
      <c r="BJ1291" s="19" t="s">
        <v>80</v>
      </c>
      <c r="BK1291" s="192">
        <f>ROUND(I1291*H1291,2)</f>
        <v>0</v>
      </c>
      <c r="BL1291" s="19" t="s">
        <v>286</v>
      </c>
      <c r="BM1291" s="191" t="s">
        <v>1931</v>
      </c>
    </row>
    <row r="1292" s="14" customFormat="1">
      <c r="A1292" s="14"/>
      <c r="B1292" s="201"/>
      <c r="C1292" s="14"/>
      <c r="D1292" s="194" t="s">
        <v>175</v>
      </c>
      <c r="E1292" s="202" t="s">
        <v>1</v>
      </c>
      <c r="F1292" s="203" t="s">
        <v>1932</v>
      </c>
      <c r="G1292" s="14"/>
      <c r="H1292" s="204">
        <v>11.73</v>
      </c>
      <c r="I1292" s="205"/>
      <c r="J1292" s="14"/>
      <c r="K1292" s="14"/>
      <c r="L1292" s="201"/>
      <c r="M1292" s="206"/>
      <c r="N1292" s="207"/>
      <c r="O1292" s="207"/>
      <c r="P1292" s="207"/>
      <c r="Q1292" s="207"/>
      <c r="R1292" s="207"/>
      <c r="S1292" s="207"/>
      <c r="T1292" s="208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02" t="s">
        <v>175</v>
      </c>
      <c r="AU1292" s="202" t="s">
        <v>82</v>
      </c>
      <c r="AV1292" s="14" t="s">
        <v>82</v>
      </c>
      <c r="AW1292" s="14" t="s">
        <v>30</v>
      </c>
      <c r="AX1292" s="14" t="s">
        <v>80</v>
      </c>
      <c r="AY1292" s="202" t="s">
        <v>166</v>
      </c>
    </row>
    <row r="1293" s="2" customFormat="1" ht="16.5" customHeight="1">
      <c r="A1293" s="38"/>
      <c r="B1293" s="179"/>
      <c r="C1293" s="180" t="s">
        <v>1933</v>
      </c>
      <c r="D1293" s="180" t="s">
        <v>168</v>
      </c>
      <c r="E1293" s="181" t="s">
        <v>1934</v>
      </c>
      <c r="F1293" s="182" t="s">
        <v>1935</v>
      </c>
      <c r="G1293" s="183" t="s">
        <v>391</v>
      </c>
      <c r="H1293" s="184">
        <v>13.76</v>
      </c>
      <c r="I1293" s="185"/>
      <c r="J1293" s="186">
        <f>ROUND(I1293*H1293,2)</f>
        <v>0</v>
      </c>
      <c r="K1293" s="182" t="s">
        <v>172</v>
      </c>
      <c r="L1293" s="39"/>
      <c r="M1293" s="187" t="s">
        <v>1</v>
      </c>
      <c r="N1293" s="188" t="s">
        <v>39</v>
      </c>
      <c r="O1293" s="77"/>
      <c r="P1293" s="189">
        <f>O1293*H1293</f>
        <v>0</v>
      </c>
      <c r="Q1293" s="189">
        <v>9.0000000000000006E-05</v>
      </c>
      <c r="R1293" s="189">
        <f>Q1293*H1293</f>
        <v>0.0012384</v>
      </c>
      <c r="S1293" s="189">
        <v>0</v>
      </c>
      <c r="T1293" s="190">
        <f>S1293*H1293</f>
        <v>0</v>
      </c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  <c r="AE1293" s="38"/>
      <c r="AR1293" s="191" t="s">
        <v>286</v>
      </c>
      <c r="AT1293" s="191" t="s">
        <v>168</v>
      </c>
      <c r="AU1293" s="191" t="s">
        <v>82</v>
      </c>
      <c r="AY1293" s="19" t="s">
        <v>166</v>
      </c>
      <c r="BE1293" s="192">
        <f>IF(N1293="základní",J1293,0)</f>
        <v>0</v>
      </c>
      <c r="BF1293" s="192">
        <f>IF(N1293="snížená",J1293,0)</f>
        <v>0</v>
      </c>
      <c r="BG1293" s="192">
        <f>IF(N1293="zákl. přenesená",J1293,0)</f>
        <v>0</v>
      </c>
      <c r="BH1293" s="192">
        <f>IF(N1293="sníž. přenesená",J1293,0)</f>
        <v>0</v>
      </c>
      <c r="BI1293" s="192">
        <f>IF(N1293="nulová",J1293,0)</f>
        <v>0</v>
      </c>
      <c r="BJ1293" s="19" t="s">
        <v>80</v>
      </c>
      <c r="BK1293" s="192">
        <f>ROUND(I1293*H1293,2)</f>
        <v>0</v>
      </c>
      <c r="BL1293" s="19" t="s">
        <v>286</v>
      </c>
      <c r="BM1293" s="191" t="s">
        <v>1936</v>
      </c>
    </row>
    <row r="1294" s="13" customFormat="1">
      <c r="A1294" s="13"/>
      <c r="B1294" s="193"/>
      <c r="C1294" s="13"/>
      <c r="D1294" s="194" t="s">
        <v>175</v>
      </c>
      <c r="E1294" s="195" t="s">
        <v>1</v>
      </c>
      <c r="F1294" s="196" t="s">
        <v>790</v>
      </c>
      <c r="G1294" s="13"/>
      <c r="H1294" s="195" t="s">
        <v>1</v>
      </c>
      <c r="I1294" s="197"/>
      <c r="J1294" s="13"/>
      <c r="K1294" s="13"/>
      <c r="L1294" s="193"/>
      <c r="M1294" s="198"/>
      <c r="N1294" s="199"/>
      <c r="O1294" s="199"/>
      <c r="P1294" s="199"/>
      <c r="Q1294" s="199"/>
      <c r="R1294" s="199"/>
      <c r="S1294" s="199"/>
      <c r="T1294" s="200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195" t="s">
        <v>175</v>
      </c>
      <c r="AU1294" s="195" t="s">
        <v>82</v>
      </c>
      <c r="AV1294" s="13" t="s">
        <v>80</v>
      </c>
      <c r="AW1294" s="13" t="s">
        <v>30</v>
      </c>
      <c r="AX1294" s="13" t="s">
        <v>74</v>
      </c>
      <c r="AY1294" s="195" t="s">
        <v>166</v>
      </c>
    </row>
    <row r="1295" s="14" customFormat="1">
      <c r="A1295" s="14"/>
      <c r="B1295" s="201"/>
      <c r="C1295" s="14"/>
      <c r="D1295" s="194" t="s">
        <v>175</v>
      </c>
      <c r="E1295" s="202" t="s">
        <v>1</v>
      </c>
      <c r="F1295" s="203" t="s">
        <v>1937</v>
      </c>
      <c r="G1295" s="14"/>
      <c r="H1295" s="204">
        <v>13.76</v>
      </c>
      <c r="I1295" s="205"/>
      <c r="J1295" s="14"/>
      <c r="K1295" s="14"/>
      <c r="L1295" s="201"/>
      <c r="M1295" s="206"/>
      <c r="N1295" s="207"/>
      <c r="O1295" s="207"/>
      <c r="P1295" s="207"/>
      <c r="Q1295" s="207"/>
      <c r="R1295" s="207"/>
      <c r="S1295" s="207"/>
      <c r="T1295" s="208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02" t="s">
        <v>175</v>
      </c>
      <c r="AU1295" s="202" t="s">
        <v>82</v>
      </c>
      <c r="AV1295" s="14" t="s">
        <v>82</v>
      </c>
      <c r="AW1295" s="14" t="s">
        <v>30</v>
      </c>
      <c r="AX1295" s="14" t="s">
        <v>80</v>
      </c>
      <c r="AY1295" s="202" t="s">
        <v>166</v>
      </c>
    </row>
    <row r="1296" s="2" customFormat="1" ht="24.15" customHeight="1">
      <c r="A1296" s="38"/>
      <c r="B1296" s="179"/>
      <c r="C1296" s="180" t="s">
        <v>1938</v>
      </c>
      <c r="D1296" s="180" t="s">
        <v>168</v>
      </c>
      <c r="E1296" s="181" t="s">
        <v>1939</v>
      </c>
      <c r="F1296" s="182" t="s">
        <v>1940</v>
      </c>
      <c r="G1296" s="183" t="s">
        <v>243</v>
      </c>
      <c r="H1296" s="184">
        <v>0.39900000000000002</v>
      </c>
      <c r="I1296" s="185"/>
      <c r="J1296" s="186">
        <f>ROUND(I1296*H1296,2)</f>
        <v>0</v>
      </c>
      <c r="K1296" s="182" t="s">
        <v>172</v>
      </c>
      <c r="L1296" s="39"/>
      <c r="M1296" s="187" t="s">
        <v>1</v>
      </c>
      <c r="N1296" s="188" t="s">
        <v>39</v>
      </c>
      <c r="O1296" s="77"/>
      <c r="P1296" s="189">
        <f>O1296*H1296</f>
        <v>0</v>
      </c>
      <c r="Q1296" s="189">
        <v>0</v>
      </c>
      <c r="R1296" s="189">
        <f>Q1296*H1296</f>
        <v>0</v>
      </c>
      <c r="S1296" s="189">
        <v>0</v>
      </c>
      <c r="T1296" s="190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191" t="s">
        <v>286</v>
      </c>
      <c r="AT1296" s="191" t="s">
        <v>168</v>
      </c>
      <c r="AU1296" s="191" t="s">
        <v>82</v>
      </c>
      <c r="AY1296" s="19" t="s">
        <v>166</v>
      </c>
      <c r="BE1296" s="192">
        <f>IF(N1296="základní",J1296,0)</f>
        <v>0</v>
      </c>
      <c r="BF1296" s="192">
        <f>IF(N1296="snížená",J1296,0)</f>
        <v>0</v>
      </c>
      <c r="BG1296" s="192">
        <f>IF(N1296="zákl. přenesená",J1296,0)</f>
        <v>0</v>
      </c>
      <c r="BH1296" s="192">
        <f>IF(N1296="sníž. přenesená",J1296,0)</f>
        <v>0</v>
      </c>
      <c r="BI1296" s="192">
        <f>IF(N1296="nulová",J1296,0)</f>
        <v>0</v>
      </c>
      <c r="BJ1296" s="19" t="s">
        <v>80</v>
      </c>
      <c r="BK1296" s="192">
        <f>ROUND(I1296*H1296,2)</f>
        <v>0</v>
      </c>
      <c r="BL1296" s="19" t="s">
        <v>286</v>
      </c>
      <c r="BM1296" s="191" t="s">
        <v>1941</v>
      </c>
    </row>
    <row r="1297" s="12" customFormat="1" ht="22.8" customHeight="1">
      <c r="A1297" s="12"/>
      <c r="B1297" s="166"/>
      <c r="C1297" s="12"/>
      <c r="D1297" s="167" t="s">
        <v>73</v>
      </c>
      <c r="E1297" s="177" t="s">
        <v>1942</v>
      </c>
      <c r="F1297" s="177" t="s">
        <v>1943</v>
      </c>
      <c r="G1297" s="12"/>
      <c r="H1297" s="12"/>
      <c r="I1297" s="169"/>
      <c r="J1297" s="178">
        <f>BK1297</f>
        <v>0</v>
      </c>
      <c r="K1297" s="12"/>
      <c r="L1297" s="166"/>
      <c r="M1297" s="171"/>
      <c r="N1297" s="172"/>
      <c r="O1297" s="172"/>
      <c r="P1297" s="173">
        <f>SUM(P1298:P1319)</f>
        <v>0</v>
      </c>
      <c r="Q1297" s="172"/>
      <c r="R1297" s="173">
        <f>SUM(R1298:R1319)</f>
        <v>3.0535089000000002</v>
      </c>
      <c r="S1297" s="172"/>
      <c r="T1297" s="174">
        <f>SUM(T1298:T1319)</f>
        <v>0</v>
      </c>
      <c r="U1297" s="12"/>
      <c r="V1297" s="12"/>
      <c r="W1297" s="12"/>
      <c r="X1297" s="12"/>
      <c r="Y1297" s="12"/>
      <c r="Z1297" s="12"/>
      <c r="AA1297" s="12"/>
      <c r="AB1297" s="12"/>
      <c r="AC1297" s="12"/>
      <c r="AD1297" s="12"/>
      <c r="AE1297" s="12"/>
      <c r="AR1297" s="167" t="s">
        <v>82</v>
      </c>
      <c r="AT1297" s="175" t="s">
        <v>73</v>
      </c>
      <c r="AU1297" s="175" t="s">
        <v>80</v>
      </c>
      <c r="AY1297" s="167" t="s">
        <v>166</v>
      </c>
      <c r="BK1297" s="176">
        <f>SUM(BK1298:BK1319)</f>
        <v>0</v>
      </c>
    </row>
    <row r="1298" s="2" customFormat="1" ht="16.5" customHeight="1">
      <c r="A1298" s="38"/>
      <c r="B1298" s="179"/>
      <c r="C1298" s="180" t="s">
        <v>1944</v>
      </c>
      <c r="D1298" s="180" t="s">
        <v>168</v>
      </c>
      <c r="E1298" s="181" t="s">
        <v>1945</v>
      </c>
      <c r="F1298" s="182" t="s">
        <v>1946</v>
      </c>
      <c r="G1298" s="183" t="s">
        <v>171</v>
      </c>
      <c r="H1298" s="184">
        <v>64.650000000000006</v>
      </c>
      <c r="I1298" s="185"/>
      <c r="J1298" s="186">
        <f>ROUND(I1298*H1298,2)</f>
        <v>0</v>
      </c>
      <c r="K1298" s="182" t="s">
        <v>172</v>
      </c>
      <c r="L1298" s="39"/>
      <c r="M1298" s="187" t="s">
        <v>1</v>
      </c>
      <c r="N1298" s="188" t="s">
        <v>39</v>
      </c>
      <c r="O1298" s="77"/>
      <c r="P1298" s="189">
        <f>O1298*H1298</f>
        <v>0</v>
      </c>
      <c r="Q1298" s="189">
        <v>0</v>
      </c>
      <c r="R1298" s="189">
        <f>Q1298*H1298</f>
        <v>0</v>
      </c>
      <c r="S1298" s="189">
        <v>0</v>
      </c>
      <c r="T1298" s="190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191" t="s">
        <v>286</v>
      </c>
      <c r="AT1298" s="191" t="s">
        <v>168</v>
      </c>
      <c r="AU1298" s="191" t="s">
        <v>82</v>
      </c>
      <c r="AY1298" s="19" t="s">
        <v>166</v>
      </c>
      <c r="BE1298" s="192">
        <f>IF(N1298="základní",J1298,0)</f>
        <v>0</v>
      </c>
      <c r="BF1298" s="192">
        <f>IF(N1298="snížená",J1298,0)</f>
        <v>0</v>
      </c>
      <c r="BG1298" s="192">
        <f>IF(N1298="zákl. přenesená",J1298,0)</f>
        <v>0</v>
      </c>
      <c r="BH1298" s="192">
        <f>IF(N1298="sníž. přenesená",J1298,0)</f>
        <v>0</v>
      </c>
      <c r="BI1298" s="192">
        <f>IF(N1298="nulová",J1298,0)</f>
        <v>0</v>
      </c>
      <c r="BJ1298" s="19" t="s">
        <v>80</v>
      </c>
      <c r="BK1298" s="192">
        <f>ROUND(I1298*H1298,2)</f>
        <v>0</v>
      </c>
      <c r="BL1298" s="19" t="s">
        <v>286</v>
      </c>
      <c r="BM1298" s="191" t="s">
        <v>1947</v>
      </c>
    </row>
    <row r="1299" s="13" customFormat="1">
      <c r="A1299" s="13"/>
      <c r="B1299" s="193"/>
      <c r="C1299" s="13"/>
      <c r="D1299" s="194" t="s">
        <v>175</v>
      </c>
      <c r="E1299" s="195" t="s">
        <v>1</v>
      </c>
      <c r="F1299" s="196" t="s">
        <v>849</v>
      </c>
      <c r="G1299" s="13"/>
      <c r="H1299" s="195" t="s">
        <v>1</v>
      </c>
      <c r="I1299" s="197"/>
      <c r="J1299" s="13"/>
      <c r="K1299" s="13"/>
      <c r="L1299" s="193"/>
      <c r="M1299" s="198"/>
      <c r="N1299" s="199"/>
      <c r="O1299" s="199"/>
      <c r="P1299" s="199"/>
      <c r="Q1299" s="199"/>
      <c r="R1299" s="199"/>
      <c r="S1299" s="199"/>
      <c r="T1299" s="200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195" t="s">
        <v>175</v>
      </c>
      <c r="AU1299" s="195" t="s">
        <v>82</v>
      </c>
      <c r="AV1299" s="13" t="s">
        <v>80</v>
      </c>
      <c r="AW1299" s="13" t="s">
        <v>30</v>
      </c>
      <c r="AX1299" s="13" t="s">
        <v>74</v>
      </c>
      <c r="AY1299" s="195" t="s">
        <v>166</v>
      </c>
    </row>
    <row r="1300" s="14" customFormat="1">
      <c r="A1300" s="14"/>
      <c r="B1300" s="201"/>
      <c r="C1300" s="14"/>
      <c r="D1300" s="194" t="s">
        <v>175</v>
      </c>
      <c r="E1300" s="202" t="s">
        <v>1</v>
      </c>
      <c r="F1300" s="203" t="s">
        <v>850</v>
      </c>
      <c r="G1300" s="14"/>
      <c r="H1300" s="204">
        <v>64.650000000000006</v>
      </c>
      <c r="I1300" s="205"/>
      <c r="J1300" s="14"/>
      <c r="K1300" s="14"/>
      <c r="L1300" s="201"/>
      <c r="M1300" s="206"/>
      <c r="N1300" s="207"/>
      <c r="O1300" s="207"/>
      <c r="P1300" s="207"/>
      <c r="Q1300" s="207"/>
      <c r="R1300" s="207"/>
      <c r="S1300" s="207"/>
      <c r="T1300" s="208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02" t="s">
        <v>175</v>
      </c>
      <c r="AU1300" s="202" t="s">
        <v>82</v>
      </c>
      <c r="AV1300" s="14" t="s">
        <v>82</v>
      </c>
      <c r="AW1300" s="14" t="s">
        <v>30</v>
      </c>
      <c r="AX1300" s="14" t="s">
        <v>74</v>
      </c>
      <c r="AY1300" s="202" t="s">
        <v>166</v>
      </c>
    </row>
    <row r="1301" s="15" customFormat="1">
      <c r="A1301" s="15"/>
      <c r="B1301" s="209"/>
      <c r="C1301" s="15"/>
      <c r="D1301" s="194" t="s">
        <v>175</v>
      </c>
      <c r="E1301" s="210" t="s">
        <v>1</v>
      </c>
      <c r="F1301" s="211" t="s">
        <v>180</v>
      </c>
      <c r="G1301" s="15"/>
      <c r="H1301" s="212">
        <v>64.650000000000006</v>
      </c>
      <c r="I1301" s="213"/>
      <c r="J1301" s="15"/>
      <c r="K1301" s="15"/>
      <c r="L1301" s="209"/>
      <c r="M1301" s="214"/>
      <c r="N1301" s="215"/>
      <c r="O1301" s="215"/>
      <c r="P1301" s="215"/>
      <c r="Q1301" s="215"/>
      <c r="R1301" s="215"/>
      <c r="S1301" s="215"/>
      <c r="T1301" s="216"/>
      <c r="U1301" s="15"/>
      <c r="V1301" s="15"/>
      <c r="W1301" s="15"/>
      <c r="X1301" s="15"/>
      <c r="Y1301" s="15"/>
      <c r="Z1301" s="15"/>
      <c r="AA1301" s="15"/>
      <c r="AB1301" s="15"/>
      <c r="AC1301" s="15"/>
      <c r="AD1301" s="15"/>
      <c r="AE1301" s="15"/>
      <c r="AT1301" s="210" t="s">
        <v>175</v>
      </c>
      <c r="AU1301" s="210" t="s">
        <v>82</v>
      </c>
      <c r="AV1301" s="15" t="s">
        <v>173</v>
      </c>
      <c r="AW1301" s="15" t="s">
        <v>30</v>
      </c>
      <c r="AX1301" s="15" t="s">
        <v>80</v>
      </c>
      <c r="AY1301" s="210" t="s">
        <v>166</v>
      </c>
    </row>
    <row r="1302" s="2" customFormat="1" ht="24.15" customHeight="1">
      <c r="A1302" s="38"/>
      <c r="B1302" s="179"/>
      <c r="C1302" s="180" t="s">
        <v>1948</v>
      </c>
      <c r="D1302" s="180" t="s">
        <v>168</v>
      </c>
      <c r="E1302" s="181" t="s">
        <v>1949</v>
      </c>
      <c r="F1302" s="182" t="s">
        <v>1950</v>
      </c>
      <c r="G1302" s="183" t="s">
        <v>171</v>
      </c>
      <c r="H1302" s="184">
        <v>64.650000000000006</v>
      </c>
      <c r="I1302" s="185"/>
      <c r="J1302" s="186">
        <f>ROUND(I1302*H1302,2)</f>
        <v>0</v>
      </c>
      <c r="K1302" s="182" t="s">
        <v>172</v>
      </c>
      <c r="L1302" s="39"/>
      <c r="M1302" s="187" t="s">
        <v>1</v>
      </c>
      <c r="N1302" s="188" t="s">
        <v>39</v>
      </c>
      <c r="O1302" s="77"/>
      <c r="P1302" s="189">
        <f>O1302*H1302</f>
        <v>0</v>
      </c>
      <c r="Q1302" s="189">
        <v>0.0054000000000000003</v>
      </c>
      <c r="R1302" s="189">
        <f>Q1302*H1302</f>
        <v>0.34911000000000003</v>
      </c>
      <c r="S1302" s="189">
        <v>0</v>
      </c>
      <c r="T1302" s="190">
        <f>S1302*H1302</f>
        <v>0</v>
      </c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R1302" s="191" t="s">
        <v>286</v>
      </c>
      <c r="AT1302" s="191" t="s">
        <v>168</v>
      </c>
      <c r="AU1302" s="191" t="s">
        <v>82</v>
      </c>
      <c r="AY1302" s="19" t="s">
        <v>166</v>
      </c>
      <c r="BE1302" s="192">
        <f>IF(N1302="základní",J1302,0)</f>
        <v>0</v>
      </c>
      <c r="BF1302" s="192">
        <f>IF(N1302="snížená",J1302,0)</f>
        <v>0</v>
      </c>
      <c r="BG1302" s="192">
        <f>IF(N1302="zákl. přenesená",J1302,0)</f>
        <v>0</v>
      </c>
      <c r="BH1302" s="192">
        <f>IF(N1302="sníž. přenesená",J1302,0)</f>
        <v>0</v>
      </c>
      <c r="BI1302" s="192">
        <f>IF(N1302="nulová",J1302,0)</f>
        <v>0</v>
      </c>
      <c r="BJ1302" s="19" t="s">
        <v>80</v>
      </c>
      <c r="BK1302" s="192">
        <f>ROUND(I1302*H1302,2)</f>
        <v>0</v>
      </c>
      <c r="BL1302" s="19" t="s">
        <v>286</v>
      </c>
      <c r="BM1302" s="191" t="s">
        <v>1951</v>
      </c>
    </row>
    <row r="1303" s="2" customFormat="1" ht="24.15" customHeight="1">
      <c r="A1303" s="38"/>
      <c r="B1303" s="179"/>
      <c r="C1303" s="180" t="s">
        <v>1952</v>
      </c>
      <c r="D1303" s="180" t="s">
        <v>168</v>
      </c>
      <c r="E1303" s="181" t="s">
        <v>1953</v>
      </c>
      <c r="F1303" s="182" t="s">
        <v>1954</v>
      </c>
      <c r="G1303" s="183" t="s">
        <v>171</v>
      </c>
      <c r="H1303" s="184">
        <v>64.650000000000006</v>
      </c>
      <c r="I1303" s="185"/>
      <c r="J1303" s="186">
        <f>ROUND(I1303*H1303,2)</f>
        <v>0</v>
      </c>
      <c r="K1303" s="182" t="s">
        <v>172</v>
      </c>
      <c r="L1303" s="39"/>
      <c r="M1303" s="187" t="s">
        <v>1</v>
      </c>
      <c r="N1303" s="188" t="s">
        <v>39</v>
      </c>
      <c r="O1303" s="77"/>
      <c r="P1303" s="189">
        <f>O1303*H1303</f>
        <v>0</v>
      </c>
      <c r="Q1303" s="189">
        <v>0.0089999999999999993</v>
      </c>
      <c r="R1303" s="189">
        <f>Q1303*H1303</f>
        <v>0.58184999999999998</v>
      </c>
      <c r="S1303" s="189">
        <v>0</v>
      </c>
      <c r="T1303" s="190">
        <f>S1303*H1303</f>
        <v>0</v>
      </c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  <c r="AE1303" s="38"/>
      <c r="AR1303" s="191" t="s">
        <v>286</v>
      </c>
      <c r="AT1303" s="191" t="s">
        <v>168</v>
      </c>
      <c r="AU1303" s="191" t="s">
        <v>82</v>
      </c>
      <c r="AY1303" s="19" t="s">
        <v>166</v>
      </c>
      <c r="BE1303" s="192">
        <f>IF(N1303="základní",J1303,0)</f>
        <v>0</v>
      </c>
      <c r="BF1303" s="192">
        <f>IF(N1303="snížená",J1303,0)</f>
        <v>0</v>
      </c>
      <c r="BG1303" s="192">
        <f>IF(N1303="zákl. přenesená",J1303,0)</f>
        <v>0</v>
      </c>
      <c r="BH1303" s="192">
        <f>IF(N1303="sníž. přenesená",J1303,0)</f>
        <v>0</v>
      </c>
      <c r="BI1303" s="192">
        <f>IF(N1303="nulová",J1303,0)</f>
        <v>0</v>
      </c>
      <c r="BJ1303" s="19" t="s">
        <v>80</v>
      </c>
      <c r="BK1303" s="192">
        <f>ROUND(I1303*H1303,2)</f>
        <v>0</v>
      </c>
      <c r="BL1303" s="19" t="s">
        <v>286</v>
      </c>
      <c r="BM1303" s="191" t="s">
        <v>1955</v>
      </c>
    </row>
    <row r="1304" s="2" customFormat="1" ht="33" customHeight="1">
      <c r="A1304" s="38"/>
      <c r="B1304" s="179"/>
      <c r="C1304" s="180" t="s">
        <v>1956</v>
      </c>
      <c r="D1304" s="180" t="s">
        <v>168</v>
      </c>
      <c r="E1304" s="181" t="s">
        <v>1957</v>
      </c>
      <c r="F1304" s="182" t="s">
        <v>1958</v>
      </c>
      <c r="G1304" s="183" t="s">
        <v>171</v>
      </c>
      <c r="H1304" s="184">
        <v>905.10000000000002</v>
      </c>
      <c r="I1304" s="185"/>
      <c r="J1304" s="186">
        <f>ROUND(I1304*H1304,2)</f>
        <v>0</v>
      </c>
      <c r="K1304" s="182" t="s">
        <v>172</v>
      </c>
      <c r="L1304" s="39"/>
      <c r="M1304" s="187" t="s">
        <v>1</v>
      </c>
      <c r="N1304" s="188" t="s">
        <v>39</v>
      </c>
      <c r="O1304" s="77"/>
      <c r="P1304" s="189">
        <f>O1304*H1304</f>
        <v>0</v>
      </c>
      <c r="Q1304" s="189">
        <v>0.0018</v>
      </c>
      <c r="R1304" s="189">
        <f>Q1304*H1304</f>
        <v>1.6291800000000001</v>
      </c>
      <c r="S1304" s="189">
        <v>0</v>
      </c>
      <c r="T1304" s="190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191" t="s">
        <v>286</v>
      </c>
      <c r="AT1304" s="191" t="s">
        <v>168</v>
      </c>
      <c r="AU1304" s="191" t="s">
        <v>82</v>
      </c>
      <c r="AY1304" s="19" t="s">
        <v>166</v>
      </c>
      <c r="BE1304" s="192">
        <f>IF(N1304="základní",J1304,0)</f>
        <v>0</v>
      </c>
      <c r="BF1304" s="192">
        <f>IF(N1304="snížená",J1304,0)</f>
        <v>0</v>
      </c>
      <c r="BG1304" s="192">
        <f>IF(N1304="zákl. přenesená",J1304,0)</f>
        <v>0</v>
      </c>
      <c r="BH1304" s="192">
        <f>IF(N1304="sníž. přenesená",J1304,0)</f>
        <v>0</v>
      </c>
      <c r="BI1304" s="192">
        <f>IF(N1304="nulová",J1304,0)</f>
        <v>0</v>
      </c>
      <c r="BJ1304" s="19" t="s">
        <v>80</v>
      </c>
      <c r="BK1304" s="192">
        <f>ROUND(I1304*H1304,2)</f>
        <v>0</v>
      </c>
      <c r="BL1304" s="19" t="s">
        <v>286</v>
      </c>
      <c r="BM1304" s="191" t="s">
        <v>1959</v>
      </c>
    </row>
    <row r="1305" s="13" customFormat="1">
      <c r="A1305" s="13"/>
      <c r="B1305" s="193"/>
      <c r="C1305" s="13"/>
      <c r="D1305" s="194" t="s">
        <v>175</v>
      </c>
      <c r="E1305" s="195" t="s">
        <v>1</v>
      </c>
      <c r="F1305" s="196" t="s">
        <v>1960</v>
      </c>
      <c r="G1305" s="13"/>
      <c r="H1305" s="195" t="s">
        <v>1</v>
      </c>
      <c r="I1305" s="197"/>
      <c r="J1305" s="13"/>
      <c r="K1305" s="13"/>
      <c r="L1305" s="193"/>
      <c r="M1305" s="198"/>
      <c r="N1305" s="199"/>
      <c r="O1305" s="199"/>
      <c r="P1305" s="199"/>
      <c r="Q1305" s="199"/>
      <c r="R1305" s="199"/>
      <c r="S1305" s="199"/>
      <c r="T1305" s="200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195" t="s">
        <v>175</v>
      </c>
      <c r="AU1305" s="195" t="s">
        <v>82</v>
      </c>
      <c r="AV1305" s="13" t="s">
        <v>80</v>
      </c>
      <c r="AW1305" s="13" t="s">
        <v>30</v>
      </c>
      <c r="AX1305" s="13" t="s">
        <v>74</v>
      </c>
      <c r="AY1305" s="195" t="s">
        <v>166</v>
      </c>
    </row>
    <row r="1306" s="14" customFormat="1">
      <c r="A1306" s="14"/>
      <c r="B1306" s="201"/>
      <c r="C1306" s="14"/>
      <c r="D1306" s="194" t="s">
        <v>175</v>
      </c>
      <c r="E1306" s="202" t="s">
        <v>1</v>
      </c>
      <c r="F1306" s="203" t="s">
        <v>1961</v>
      </c>
      <c r="G1306" s="14"/>
      <c r="H1306" s="204">
        <v>905.10000000000002</v>
      </c>
      <c r="I1306" s="205"/>
      <c r="J1306" s="14"/>
      <c r="K1306" s="14"/>
      <c r="L1306" s="201"/>
      <c r="M1306" s="206"/>
      <c r="N1306" s="207"/>
      <c r="O1306" s="207"/>
      <c r="P1306" s="207"/>
      <c r="Q1306" s="207"/>
      <c r="R1306" s="207"/>
      <c r="S1306" s="207"/>
      <c r="T1306" s="208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02" t="s">
        <v>175</v>
      </c>
      <c r="AU1306" s="202" t="s">
        <v>82</v>
      </c>
      <c r="AV1306" s="14" t="s">
        <v>82</v>
      </c>
      <c r="AW1306" s="14" t="s">
        <v>30</v>
      </c>
      <c r="AX1306" s="14" t="s">
        <v>80</v>
      </c>
      <c r="AY1306" s="202" t="s">
        <v>166</v>
      </c>
    </row>
    <row r="1307" s="2" customFormat="1" ht="21.75" customHeight="1">
      <c r="A1307" s="38"/>
      <c r="B1307" s="179"/>
      <c r="C1307" s="180" t="s">
        <v>1962</v>
      </c>
      <c r="D1307" s="180" t="s">
        <v>168</v>
      </c>
      <c r="E1307" s="181" t="s">
        <v>1963</v>
      </c>
      <c r="F1307" s="182" t="s">
        <v>1964</v>
      </c>
      <c r="G1307" s="183" t="s">
        <v>171</v>
      </c>
      <c r="H1307" s="184">
        <v>64.650000000000006</v>
      </c>
      <c r="I1307" s="185"/>
      <c r="J1307" s="186">
        <f>ROUND(I1307*H1307,2)</f>
        <v>0</v>
      </c>
      <c r="K1307" s="182" t="s">
        <v>172</v>
      </c>
      <c r="L1307" s="39"/>
      <c r="M1307" s="187" t="s">
        <v>1</v>
      </c>
      <c r="N1307" s="188" t="s">
        <v>39</v>
      </c>
      <c r="O1307" s="77"/>
      <c r="P1307" s="189">
        <f>O1307*H1307</f>
        <v>0</v>
      </c>
      <c r="Q1307" s="189">
        <v>0.00055000000000000003</v>
      </c>
      <c r="R1307" s="189">
        <f>Q1307*H1307</f>
        <v>0.035557500000000006</v>
      </c>
      <c r="S1307" s="189">
        <v>0</v>
      </c>
      <c r="T1307" s="190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191" t="s">
        <v>286</v>
      </c>
      <c r="AT1307" s="191" t="s">
        <v>168</v>
      </c>
      <c r="AU1307" s="191" t="s">
        <v>82</v>
      </c>
      <c r="AY1307" s="19" t="s">
        <v>166</v>
      </c>
      <c r="BE1307" s="192">
        <f>IF(N1307="základní",J1307,0)</f>
        <v>0</v>
      </c>
      <c r="BF1307" s="192">
        <f>IF(N1307="snížená",J1307,0)</f>
        <v>0</v>
      </c>
      <c r="BG1307" s="192">
        <f>IF(N1307="zákl. přenesená",J1307,0)</f>
        <v>0</v>
      </c>
      <c r="BH1307" s="192">
        <f>IF(N1307="sníž. přenesená",J1307,0)</f>
        <v>0</v>
      </c>
      <c r="BI1307" s="192">
        <f>IF(N1307="nulová",J1307,0)</f>
        <v>0</v>
      </c>
      <c r="BJ1307" s="19" t="s">
        <v>80</v>
      </c>
      <c r="BK1307" s="192">
        <f>ROUND(I1307*H1307,2)</f>
        <v>0</v>
      </c>
      <c r="BL1307" s="19" t="s">
        <v>286</v>
      </c>
      <c r="BM1307" s="191" t="s">
        <v>1965</v>
      </c>
    </row>
    <row r="1308" s="2" customFormat="1" ht="16.5" customHeight="1">
      <c r="A1308" s="38"/>
      <c r="B1308" s="179"/>
      <c r="C1308" s="180" t="s">
        <v>1966</v>
      </c>
      <c r="D1308" s="180" t="s">
        <v>168</v>
      </c>
      <c r="E1308" s="181" t="s">
        <v>1967</v>
      </c>
      <c r="F1308" s="182" t="s">
        <v>1968</v>
      </c>
      <c r="G1308" s="183" t="s">
        <v>171</v>
      </c>
      <c r="H1308" s="184">
        <v>64.650000000000006</v>
      </c>
      <c r="I1308" s="185"/>
      <c r="J1308" s="186">
        <f>ROUND(I1308*H1308,2)</f>
        <v>0</v>
      </c>
      <c r="K1308" s="182" t="s">
        <v>172</v>
      </c>
      <c r="L1308" s="39"/>
      <c r="M1308" s="187" t="s">
        <v>1</v>
      </c>
      <c r="N1308" s="188" t="s">
        <v>39</v>
      </c>
      <c r="O1308" s="77"/>
      <c r="P1308" s="189">
        <f>O1308*H1308</f>
        <v>0</v>
      </c>
      <c r="Q1308" s="189">
        <v>0.00024000000000000001</v>
      </c>
      <c r="R1308" s="189">
        <f>Q1308*H1308</f>
        <v>0.015516000000000002</v>
      </c>
      <c r="S1308" s="189">
        <v>0</v>
      </c>
      <c r="T1308" s="190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191" t="s">
        <v>286</v>
      </c>
      <c r="AT1308" s="191" t="s">
        <v>168</v>
      </c>
      <c r="AU1308" s="191" t="s">
        <v>82</v>
      </c>
      <c r="AY1308" s="19" t="s">
        <v>166</v>
      </c>
      <c r="BE1308" s="192">
        <f>IF(N1308="základní",J1308,0)</f>
        <v>0</v>
      </c>
      <c r="BF1308" s="192">
        <f>IF(N1308="snížená",J1308,0)</f>
        <v>0</v>
      </c>
      <c r="BG1308" s="192">
        <f>IF(N1308="zákl. přenesená",J1308,0)</f>
        <v>0</v>
      </c>
      <c r="BH1308" s="192">
        <f>IF(N1308="sníž. přenesená",J1308,0)</f>
        <v>0</v>
      </c>
      <c r="BI1308" s="192">
        <f>IF(N1308="nulová",J1308,0)</f>
        <v>0</v>
      </c>
      <c r="BJ1308" s="19" t="s">
        <v>80</v>
      </c>
      <c r="BK1308" s="192">
        <f>ROUND(I1308*H1308,2)</f>
        <v>0</v>
      </c>
      <c r="BL1308" s="19" t="s">
        <v>286</v>
      </c>
      <c r="BM1308" s="191" t="s">
        <v>1969</v>
      </c>
    </row>
    <row r="1309" s="2" customFormat="1" ht="21.75" customHeight="1">
      <c r="A1309" s="38"/>
      <c r="B1309" s="179"/>
      <c r="C1309" s="180" t="s">
        <v>1970</v>
      </c>
      <c r="D1309" s="180" t="s">
        <v>168</v>
      </c>
      <c r="E1309" s="181" t="s">
        <v>1971</v>
      </c>
      <c r="F1309" s="182" t="s">
        <v>1972</v>
      </c>
      <c r="G1309" s="183" t="s">
        <v>171</v>
      </c>
      <c r="H1309" s="184">
        <v>64.650000000000006</v>
      </c>
      <c r="I1309" s="185"/>
      <c r="J1309" s="186">
        <f>ROUND(I1309*H1309,2)</f>
        <v>0</v>
      </c>
      <c r="K1309" s="182" t="s">
        <v>172</v>
      </c>
      <c r="L1309" s="39"/>
      <c r="M1309" s="187" t="s">
        <v>1</v>
      </c>
      <c r="N1309" s="188" t="s">
        <v>39</v>
      </c>
      <c r="O1309" s="77"/>
      <c r="P1309" s="189">
        <f>O1309*H1309</f>
        <v>0</v>
      </c>
      <c r="Q1309" s="189">
        <v>5.0000000000000002E-05</v>
      </c>
      <c r="R1309" s="189">
        <f>Q1309*H1309</f>
        <v>0.0032325000000000006</v>
      </c>
      <c r="S1309" s="189">
        <v>0</v>
      </c>
      <c r="T1309" s="190">
        <f>S1309*H1309</f>
        <v>0</v>
      </c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  <c r="AE1309" s="38"/>
      <c r="AR1309" s="191" t="s">
        <v>286</v>
      </c>
      <c r="AT1309" s="191" t="s">
        <v>168</v>
      </c>
      <c r="AU1309" s="191" t="s">
        <v>82</v>
      </c>
      <c r="AY1309" s="19" t="s">
        <v>166</v>
      </c>
      <c r="BE1309" s="192">
        <f>IF(N1309="základní",J1309,0)</f>
        <v>0</v>
      </c>
      <c r="BF1309" s="192">
        <f>IF(N1309="snížená",J1309,0)</f>
        <v>0</v>
      </c>
      <c r="BG1309" s="192">
        <f>IF(N1309="zákl. přenesená",J1309,0)</f>
        <v>0</v>
      </c>
      <c r="BH1309" s="192">
        <f>IF(N1309="sníž. přenesená",J1309,0)</f>
        <v>0</v>
      </c>
      <c r="BI1309" s="192">
        <f>IF(N1309="nulová",J1309,0)</f>
        <v>0</v>
      </c>
      <c r="BJ1309" s="19" t="s">
        <v>80</v>
      </c>
      <c r="BK1309" s="192">
        <f>ROUND(I1309*H1309,2)</f>
        <v>0</v>
      </c>
      <c r="BL1309" s="19" t="s">
        <v>286</v>
      </c>
      <c r="BM1309" s="191" t="s">
        <v>1973</v>
      </c>
    </row>
    <row r="1310" s="2" customFormat="1" ht="16.5" customHeight="1">
      <c r="A1310" s="38"/>
      <c r="B1310" s="179"/>
      <c r="C1310" s="180" t="s">
        <v>1974</v>
      </c>
      <c r="D1310" s="180" t="s">
        <v>168</v>
      </c>
      <c r="E1310" s="181" t="s">
        <v>1975</v>
      </c>
      <c r="F1310" s="182" t="s">
        <v>1976</v>
      </c>
      <c r="G1310" s="183" t="s">
        <v>171</v>
      </c>
      <c r="H1310" s="184">
        <v>64.650000000000006</v>
      </c>
      <c r="I1310" s="185"/>
      <c r="J1310" s="186">
        <f>ROUND(I1310*H1310,2)</f>
        <v>0</v>
      </c>
      <c r="K1310" s="182" t="s">
        <v>172</v>
      </c>
      <c r="L1310" s="39"/>
      <c r="M1310" s="187" t="s">
        <v>1</v>
      </c>
      <c r="N1310" s="188" t="s">
        <v>39</v>
      </c>
      <c r="O1310" s="77"/>
      <c r="P1310" s="189">
        <f>O1310*H1310</f>
        <v>0</v>
      </c>
      <c r="Q1310" s="189">
        <v>0.00024000000000000001</v>
      </c>
      <c r="R1310" s="189">
        <f>Q1310*H1310</f>
        <v>0.015516000000000002</v>
      </c>
      <c r="S1310" s="189">
        <v>0</v>
      </c>
      <c r="T1310" s="190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191" t="s">
        <v>286</v>
      </c>
      <c r="AT1310" s="191" t="s">
        <v>168</v>
      </c>
      <c r="AU1310" s="191" t="s">
        <v>82</v>
      </c>
      <c r="AY1310" s="19" t="s">
        <v>166</v>
      </c>
      <c r="BE1310" s="192">
        <f>IF(N1310="základní",J1310,0)</f>
        <v>0</v>
      </c>
      <c r="BF1310" s="192">
        <f>IF(N1310="snížená",J1310,0)</f>
        <v>0</v>
      </c>
      <c r="BG1310" s="192">
        <f>IF(N1310="zákl. přenesená",J1310,0)</f>
        <v>0</v>
      </c>
      <c r="BH1310" s="192">
        <f>IF(N1310="sníž. přenesená",J1310,0)</f>
        <v>0</v>
      </c>
      <c r="BI1310" s="192">
        <f>IF(N1310="nulová",J1310,0)</f>
        <v>0</v>
      </c>
      <c r="BJ1310" s="19" t="s">
        <v>80</v>
      </c>
      <c r="BK1310" s="192">
        <f>ROUND(I1310*H1310,2)</f>
        <v>0</v>
      </c>
      <c r="BL1310" s="19" t="s">
        <v>286</v>
      </c>
      <c r="BM1310" s="191" t="s">
        <v>1977</v>
      </c>
    </row>
    <row r="1311" s="2" customFormat="1" ht="24.15" customHeight="1">
      <c r="A1311" s="38"/>
      <c r="B1311" s="179"/>
      <c r="C1311" s="180" t="s">
        <v>1978</v>
      </c>
      <c r="D1311" s="180" t="s">
        <v>168</v>
      </c>
      <c r="E1311" s="181" t="s">
        <v>1979</v>
      </c>
      <c r="F1311" s="182" t="s">
        <v>1980</v>
      </c>
      <c r="G1311" s="183" t="s">
        <v>171</v>
      </c>
      <c r="H1311" s="184">
        <v>64.650000000000006</v>
      </c>
      <c r="I1311" s="185"/>
      <c r="J1311" s="186">
        <f>ROUND(I1311*H1311,2)</f>
        <v>0</v>
      </c>
      <c r="K1311" s="182" t="s">
        <v>172</v>
      </c>
      <c r="L1311" s="39"/>
      <c r="M1311" s="187" t="s">
        <v>1</v>
      </c>
      <c r="N1311" s="188" t="s">
        <v>39</v>
      </c>
      <c r="O1311" s="77"/>
      <c r="P1311" s="189">
        <f>O1311*H1311</f>
        <v>0</v>
      </c>
      <c r="Q1311" s="189">
        <v>0.0035000000000000001</v>
      </c>
      <c r="R1311" s="189">
        <f>Q1311*H1311</f>
        <v>0.22627500000000003</v>
      </c>
      <c r="S1311" s="189">
        <v>0</v>
      </c>
      <c r="T1311" s="190">
        <f>S1311*H1311</f>
        <v>0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191" t="s">
        <v>286</v>
      </c>
      <c r="AT1311" s="191" t="s">
        <v>168</v>
      </c>
      <c r="AU1311" s="191" t="s">
        <v>82</v>
      </c>
      <c r="AY1311" s="19" t="s">
        <v>166</v>
      </c>
      <c r="BE1311" s="192">
        <f>IF(N1311="základní",J1311,0)</f>
        <v>0</v>
      </c>
      <c r="BF1311" s="192">
        <f>IF(N1311="snížená",J1311,0)</f>
        <v>0</v>
      </c>
      <c r="BG1311" s="192">
        <f>IF(N1311="zákl. přenesená",J1311,0)</f>
        <v>0</v>
      </c>
      <c r="BH1311" s="192">
        <f>IF(N1311="sníž. přenesená",J1311,0)</f>
        <v>0</v>
      </c>
      <c r="BI1311" s="192">
        <f>IF(N1311="nulová",J1311,0)</f>
        <v>0</v>
      </c>
      <c r="BJ1311" s="19" t="s">
        <v>80</v>
      </c>
      <c r="BK1311" s="192">
        <f>ROUND(I1311*H1311,2)</f>
        <v>0</v>
      </c>
      <c r="BL1311" s="19" t="s">
        <v>286</v>
      </c>
      <c r="BM1311" s="191" t="s">
        <v>1981</v>
      </c>
    </row>
    <row r="1312" s="2" customFormat="1" ht="21.75" customHeight="1">
      <c r="A1312" s="38"/>
      <c r="B1312" s="179"/>
      <c r="C1312" s="180" t="s">
        <v>1982</v>
      </c>
      <c r="D1312" s="180" t="s">
        <v>168</v>
      </c>
      <c r="E1312" s="181" t="s">
        <v>1983</v>
      </c>
      <c r="F1312" s="182" t="s">
        <v>1984</v>
      </c>
      <c r="G1312" s="183" t="s">
        <v>391</v>
      </c>
      <c r="H1312" s="184">
        <v>57.015000000000001</v>
      </c>
      <c r="I1312" s="185"/>
      <c r="J1312" s="186">
        <f>ROUND(I1312*H1312,2)</f>
        <v>0</v>
      </c>
      <c r="K1312" s="182" t="s">
        <v>172</v>
      </c>
      <c r="L1312" s="39"/>
      <c r="M1312" s="187" t="s">
        <v>1</v>
      </c>
      <c r="N1312" s="188" t="s">
        <v>39</v>
      </c>
      <c r="O1312" s="77"/>
      <c r="P1312" s="189">
        <f>O1312*H1312</f>
        <v>0</v>
      </c>
      <c r="Q1312" s="189">
        <v>0.00346</v>
      </c>
      <c r="R1312" s="189">
        <f>Q1312*H1312</f>
        <v>0.1972719</v>
      </c>
      <c r="S1312" s="189">
        <v>0</v>
      </c>
      <c r="T1312" s="190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191" t="s">
        <v>286</v>
      </c>
      <c r="AT1312" s="191" t="s">
        <v>168</v>
      </c>
      <c r="AU1312" s="191" t="s">
        <v>82</v>
      </c>
      <c r="AY1312" s="19" t="s">
        <v>166</v>
      </c>
      <c r="BE1312" s="192">
        <f>IF(N1312="základní",J1312,0)</f>
        <v>0</v>
      </c>
      <c r="BF1312" s="192">
        <f>IF(N1312="snížená",J1312,0)</f>
        <v>0</v>
      </c>
      <c r="BG1312" s="192">
        <f>IF(N1312="zákl. přenesená",J1312,0)</f>
        <v>0</v>
      </c>
      <c r="BH1312" s="192">
        <f>IF(N1312="sníž. přenesená",J1312,0)</f>
        <v>0</v>
      </c>
      <c r="BI1312" s="192">
        <f>IF(N1312="nulová",J1312,0)</f>
        <v>0</v>
      </c>
      <c r="BJ1312" s="19" t="s">
        <v>80</v>
      </c>
      <c r="BK1312" s="192">
        <f>ROUND(I1312*H1312,2)</f>
        <v>0</v>
      </c>
      <c r="BL1312" s="19" t="s">
        <v>286</v>
      </c>
      <c r="BM1312" s="191" t="s">
        <v>1985</v>
      </c>
    </row>
    <row r="1313" s="13" customFormat="1">
      <c r="A1313" s="13"/>
      <c r="B1313" s="193"/>
      <c r="C1313" s="13"/>
      <c r="D1313" s="194" t="s">
        <v>175</v>
      </c>
      <c r="E1313" s="195" t="s">
        <v>1</v>
      </c>
      <c r="F1313" s="196" t="s">
        <v>1986</v>
      </c>
      <c r="G1313" s="13"/>
      <c r="H1313" s="195" t="s">
        <v>1</v>
      </c>
      <c r="I1313" s="197"/>
      <c r="J1313" s="13"/>
      <c r="K1313" s="13"/>
      <c r="L1313" s="193"/>
      <c r="M1313" s="198"/>
      <c r="N1313" s="199"/>
      <c r="O1313" s="199"/>
      <c r="P1313" s="199"/>
      <c r="Q1313" s="199"/>
      <c r="R1313" s="199"/>
      <c r="S1313" s="199"/>
      <c r="T1313" s="200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195" t="s">
        <v>175</v>
      </c>
      <c r="AU1313" s="195" t="s">
        <v>82</v>
      </c>
      <c r="AV1313" s="13" t="s">
        <v>80</v>
      </c>
      <c r="AW1313" s="13" t="s">
        <v>30</v>
      </c>
      <c r="AX1313" s="13" t="s">
        <v>74</v>
      </c>
      <c r="AY1313" s="195" t="s">
        <v>166</v>
      </c>
    </row>
    <row r="1314" s="14" customFormat="1">
      <c r="A1314" s="14"/>
      <c r="B1314" s="201"/>
      <c r="C1314" s="14"/>
      <c r="D1314" s="194" t="s">
        <v>175</v>
      </c>
      <c r="E1314" s="202" t="s">
        <v>1</v>
      </c>
      <c r="F1314" s="203" t="s">
        <v>1987</v>
      </c>
      <c r="G1314" s="14"/>
      <c r="H1314" s="204">
        <v>12.83</v>
      </c>
      <c r="I1314" s="205"/>
      <c r="J1314" s="14"/>
      <c r="K1314" s="14"/>
      <c r="L1314" s="201"/>
      <c r="M1314" s="206"/>
      <c r="N1314" s="207"/>
      <c r="O1314" s="207"/>
      <c r="P1314" s="207"/>
      <c r="Q1314" s="207"/>
      <c r="R1314" s="207"/>
      <c r="S1314" s="207"/>
      <c r="T1314" s="208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02" t="s">
        <v>175</v>
      </c>
      <c r="AU1314" s="202" t="s">
        <v>82</v>
      </c>
      <c r="AV1314" s="14" t="s">
        <v>82</v>
      </c>
      <c r="AW1314" s="14" t="s">
        <v>30</v>
      </c>
      <c r="AX1314" s="14" t="s">
        <v>74</v>
      </c>
      <c r="AY1314" s="202" t="s">
        <v>166</v>
      </c>
    </row>
    <row r="1315" s="14" customFormat="1">
      <c r="A1315" s="14"/>
      <c r="B1315" s="201"/>
      <c r="C1315" s="14"/>
      <c r="D1315" s="194" t="s">
        <v>175</v>
      </c>
      <c r="E1315" s="202" t="s">
        <v>1</v>
      </c>
      <c r="F1315" s="203" t="s">
        <v>1988</v>
      </c>
      <c r="G1315" s="14"/>
      <c r="H1315" s="204">
        <v>20.055</v>
      </c>
      <c r="I1315" s="205"/>
      <c r="J1315" s="14"/>
      <c r="K1315" s="14"/>
      <c r="L1315" s="201"/>
      <c r="M1315" s="206"/>
      <c r="N1315" s="207"/>
      <c r="O1315" s="207"/>
      <c r="P1315" s="207"/>
      <c r="Q1315" s="207"/>
      <c r="R1315" s="207"/>
      <c r="S1315" s="207"/>
      <c r="T1315" s="208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02" t="s">
        <v>175</v>
      </c>
      <c r="AU1315" s="202" t="s">
        <v>82</v>
      </c>
      <c r="AV1315" s="14" t="s">
        <v>82</v>
      </c>
      <c r="AW1315" s="14" t="s">
        <v>30</v>
      </c>
      <c r="AX1315" s="14" t="s">
        <v>74</v>
      </c>
      <c r="AY1315" s="202" t="s">
        <v>166</v>
      </c>
    </row>
    <row r="1316" s="14" customFormat="1">
      <c r="A1316" s="14"/>
      <c r="B1316" s="201"/>
      <c r="C1316" s="14"/>
      <c r="D1316" s="194" t="s">
        <v>175</v>
      </c>
      <c r="E1316" s="202" t="s">
        <v>1</v>
      </c>
      <c r="F1316" s="203" t="s">
        <v>1989</v>
      </c>
      <c r="G1316" s="14"/>
      <c r="H1316" s="204">
        <v>15.484999999999999</v>
      </c>
      <c r="I1316" s="205"/>
      <c r="J1316" s="14"/>
      <c r="K1316" s="14"/>
      <c r="L1316" s="201"/>
      <c r="M1316" s="206"/>
      <c r="N1316" s="207"/>
      <c r="O1316" s="207"/>
      <c r="P1316" s="207"/>
      <c r="Q1316" s="207"/>
      <c r="R1316" s="207"/>
      <c r="S1316" s="207"/>
      <c r="T1316" s="208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02" t="s">
        <v>175</v>
      </c>
      <c r="AU1316" s="202" t="s">
        <v>82</v>
      </c>
      <c r="AV1316" s="14" t="s">
        <v>82</v>
      </c>
      <c r="AW1316" s="14" t="s">
        <v>30</v>
      </c>
      <c r="AX1316" s="14" t="s">
        <v>74</v>
      </c>
      <c r="AY1316" s="202" t="s">
        <v>166</v>
      </c>
    </row>
    <row r="1317" s="14" customFormat="1">
      <c r="A1317" s="14"/>
      <c r="B1317" s="201"/>
      <c r="C1317" s="14"/>
      <c r="D1317" s="194" t="s">
        <v>175</v>
      </c>
      <c r="E1317" s="202" t="s">
        <v>1</v>
      </c>
      <c r="F1317" s="203" t="s">
        <v>1990</v>
      </c>
      <c r="G1317" s="14"/>
      <c r="H1317" s="204">
        <v>8.6449999999999996</v>
      </c>
      <c r="I1317" s="205"/>
      <c r="J1317" s="14"/>
      <c r="K1317" s="14"/>
      <c r="L1317" s="201"/>
      <c r="M1317" s="206"/>
      <c r="N1317" s="207"/>
      <c r="O1317" s="207"/>
      <c r="P1317" s="207"/>
      <c r="Q1317" s="207"/>
      <c r="R1317" s="207"/>
      <c r="S1317" s="207"/>
      <c r="T1317" s="208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02" t="s">
        <v>175</v>
      </c>
      <c r="AU1317" s="202" t="s">
        <v>82</v>
      </c>
      <c r="AV1317" s="14" t="s">
        <v>82</v>
      </c>
      <c r="AW1317" s="14" t="s">
        <v>30</v>
      </c>
      <c r="AX1317" s="14" t="s">
        <v>74</v>
      </c>
      <c r="AY1317" s="202" t="s">
        <v>166</v>
      </c>
    </row>
    <row r="1318" s="15" customFormat="1">
      <c r="A1318" s="15"/>
      <c r="B1318" s="209"/>
      <c r="C1318" s="15"/>
      <c r="D1318" s="194" t="s">
        <v>175</v>
      </c>
      <c r="E1318" s="210" t="s">
        <v>1</v>
      </c>
      <c r="F1318" s="211" t="s">
        <v>180</v>
      </c>
      <c r="G1318" s="15"/>
      <c r="H1318" s="212">
        <v>57.015000000000001</v>
      </c>
      <c r="I1318" s="213"/>
      <c r="J1318" s="15"/>
      <c r="K1318" s="15"/>
      <c r="L1318" s="209"/>
      <c r="M1318" s="214"/>
      <c r="N1318" s="215"/>
      <c r="O1318" s="215"/>
      <c r="P1318" s="215"/>
      <c r="Q1318" s="215"/>
      <c r="R1318" s="215"/>
      <c r="S1318" s="215"/>
      <c r="T1318" s="216"/>
      <c r="U1318" s="15"/>
      <c r="V1318" s="15"/>
      <c r="W1318" s="15"/>
      <c r="X1318" s="15"/>
      <c r="Y1318" s="15"/>
      <c r="Z1318" s="15"/>
      <c r="AA1318" s="15"/>
      <c r="AB1318" s="15"/>
      <c r="AC1318" s="15"/>
      <c r="AD1318" s="15"/>
      <c r="AE1318" s="15"/>
      <c r="AT1318" s="210" t="s">
        <v>175</v>
      </c>
      <c r="AU1318" s="210" t="s">
        <v>82</v>
      </c>
      <c r="AV1318" s="15" t="s">
        <v>173</v>
      </c>
      <c r="AW1318" s="15" t="s">
        <v>30</v>
      </c>
      <c r="AX1318" s="15" t="s">
        <v>80</v>
      </c>
      <c r="AY1318" s="210" t="s">
        <v>166</v>
      </c>
    </row>
    <row r="1319" s="2" customFormat="1" ht="24.15" customHeight="1">
      <c r="A1319" s="38"/>
      <c r="B1319" s="179"/>
      <c r="C1319" s="180" t="s">
        <v>1991</v>
      </c>
      <c r="D1319" s="180" t="s">
        <v>168</v>
      </c>
      <c r="E1319" s="181" t="s">
        <v>1992</v>
      </c>
      <c r="F1319" s="182" t="s">
        <v>1993</v>
      </c>
      <c r="G1319" s="183" t="s">
        <v>243</v>
      </c>
      <c r="H1319" s="184">
        <v>3.0539999999999998</v>
      </c>
      <c r="I1319" s="185"/>
      <c r="J1319" s="186">
        <f>ROUND(I1319*H1319,2)</f>
        <v>0</v>
      </c>
      <c r="K1319" s="182" t="s">
        <v>172</v>
      </c>
      <c r="L1319" s="39"/>
      <c r="M1319" s="187" t="s">
        <v>1</v>
      </c>
      <c r="N1319" s="188" t="s">
        <v>39</v>
      </c>
      <c r="O1319" s="77"/>
      <c r="P1319" s="189">
        <f>O1319*H1319</f>
        <v>0</v>
      </c>
      <c r="Q1319" s="189">
        <v>0</v>
      </c>
      <c r="R1319" s="189">
        <f>Q1319*H1319</f>
        <v>0</v>
      </c>
      <c r="S1319" s="189">
        <v>0</v>
      </c>
      <c r="T1319" s="190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191" t="s">
        <v>286</v>
      </c>
      <c r="AT1319" s="191" t="s">
        <v>168</v>
      </c>
      <c r="AU1319" s="191" t="s">
        <v>82</v>
      </c>
      <c r="AY1319" s="19" t="s">
        <v>166</v>
      </c>
      <c r="BE1319" s="192">
        <f>IF(N1319="základní",J1319,0)</f>
        <v>0</v>
      </c>
      <c r="BF1319" s="192">
        <f>IF(N1319="snížená",J1319,0)</f>
        <v>0</v>
      </c>
      <c r="BG1319" s="192">
        <f>IF(N1319="zákl. přenesená",J1319,0)</f>
        <v>0</v>
      </c>
      <c r="BH1319" s="192">
        <f>IF(N1319="sníž. přenesená",J1319,0)</f>
        <v>0</v>
      </c>
      <c r="BI1319" s="192">
        <f>IF(N1319="nulová",J1319,0)</f>
        <v>0</v>
      </c>
      <c r="BJ1319" s="19" t="s">
        <v>80</v>
      </c>
      <c r="BK1319" s="192">
        <f>ROUND(I1319*H1319,2)</f>
        <v>0</v>
      </c>
      <c r="BL1319" s="19" t="s">
        <v>286</v>
      </c>
      <c r="BM1319" s="191" t="s">
        <v>1994</v>
      </c>
    </row>
    <row r="1320" s="12" customFormat="1" ht="22.8" customHeight="1">
      <c r="A1320" s="12"/>
      <c r="B1320" s="166"/>
      <c r="C1320" s="12"/>
      <c r="D1320" s="167" t="s">
        <v>73</v>
      </c>
      <c r="E1320" s="177" t="s">
        <v>1995</v>
      </c>
      <c r="F1320" s="177" t="s">
        <v>1996</v>
      </c>
      <c r="G1320" s="12"/>
      <c r="H1320" s="12"/>
      <c r="I1320" s="169"/>
      <c r="J1320" s="178">
        <f>BK1320</f>
        <v>0</v>
      </c>
      <c r="K1320" s="12"/>
      <c r="L1320" s="166"/>
      <c r="M1320" s="171"/>
      <c r="N1320" s="172"/>
      <c r="O1320" s="172"/>
      <c r="P1320" s="173">
        <f>SUM(P1321:P1358)</f>
        <v>0</v>
      </c>
      <c r="Q1320" s="172"/>
      <c r="R1320" s="173">
        <f>SUM(R1321:R1358)</f>
        <v>2.1447831999999996</v>
      </c>
      <c r="S1320" s="172"/>
      <c r="T1320" s="174">
        <f>SUM(T1321:T1358)</f>
        <v>0</v>
      </c>
      <c r="U1320" s="12"/>
      <c r="V1320" s="12"/>
      <c r="W1320" s="12"/>
      <c r="X1320" s="12"/>
      <c r="Y1320" s="12"/>
      <c r="Z1320" s="12"/>
      <c r="AA1320" s="12"/>
      <c r="AB1320" s="12"/>
      <c r="AC1320" s="12"/>
      <c r="AD1320" s="12"/>
      <c r="AE1320" s="12"/>
      <c r="AR1320" s="167" t="s">
        <v>82</v>
      </c>
      <c r="AT1320" s="175" t="s">
        <v>73</v>
      </c>
      <c r="AU1320" s="175" t="s">
        <v>80</v>
      </c>
      <c r="AY1320" s="167" t="s">
        <v>166</v>
      </c>
      <c r="BK1320" s="176">
        <f>SUM(BK1321:BK1358)</f>
        <v>0</v>
      </c>
    </row>
    <row r="1321" s="2" customFormat="1" ht="16.5" customHeight="1">
      <c r="A1321" s="38"/>
      <c r="B1321" s="179"/>
      <c r="C1321" s="180" t="s">
        <v>1997</v>
      </c>
      <c r="D1321" s="180" t="s">
        <v>168</v>
      </c>
      <c r="E1321" s="181" t="s">
        <v>1998</v>
      </c>
      <c r="F1321" s="182" t="s">
        <v>1999</v>
      </c>
      <c r="G1321" s="183" t="s">
        <v>171</v>
      </c>
      <c r="H1321" s="184">
        <v>68.260000000000005</v>
      </c>
      <c r="I1321" s="185"/>
      <c r="J1321" s="186">
        <f>ROUND(I1321*H1321,2)</f>
        <v>0</v>
      </c>
      <c r="K1321" s="182" t="s">
        <v>172</v>
      </c>
      <c r="L1321" s="39"/>
      <c r="M1321" s="187" t="s">
        <v>1</v>
      </c>
      <c r="N1321" s="188" t="s">
        <v>39</v>
      </c>
      <c r="O1321" s="77"/>
      <c r="P1321" s="189">
        <f>O1321*H1321</f>
        <v>0</v>
      </c>
      <c r="Q1321" s="189">
        <v>0.00029999999999999997</v>
      </c>
      <c r="R1321" s="189">
        <f>Q1321*H1321</f>
        <v>0.020478</v>
      </c>
      <c r="S1321" s="189">
        <v>0</v>
      </c>
      <c r="T1321" s="190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191" t="s">
        <v>286</v>
      </c>
      <c r="AT1321" s="191" t="s">
        <v>168</v>
      </c>
      <c r="AU1321" s="191" t="s">
        <v>82</v>
      </c>
      <c r="AY1321" s="19" t="s">
        <v>166</v>
      </c>
      <c r="BE1321" s="192">
        <f>IF(N1321="základní",J1321,0)</f>
        <v>0</v>
      </c>
      <c r="BF1321" s="192">
        <f>IF(N1321="snížená",J1321,0)</f>
        <v>0</v>
      </c>
      <c r="BG1321" s="192">
        <f>IF(N1321="zákl. přenesená",J1321,0)</f>
        <v>0</v>
      </c>
      <c r="BH1321" s="192">
        <f>IF(N1321="sníž. přenesená",J1321,0)</f>
        <v>0</v>
      </c>
      <c r="BI1321" s="192">
        <f>IF(N1321="nulová",J1321,0)</f>
        <v>0</v>
      </c>
      <c r="BJ1321" s="19" t="s">
        <v>80</v>
      </c>
      <c r="BK1321" s="192">
        <f>ROUND(I1321*H1321,2)</f>
        <v>0</v>
      </c>
      <c r="BL1321" s="19" t="s">
        <v>286</v>
      </c>
      <c r="BM1321" s="191" t="s">
        <v>2000</v>
      </c>
    </row>
    <row r="1322" s="13" customFormat="1">
      <c r="A1322" s="13"/>
      <c r="B1322" s="193"/>
      <c r="C1322" s="13"/>
      <c r="D1322" s="194" t="s">
        <v>175</v>
      </c>
      <c r="E1322" s="195" t="s">
        <v>1</v>
      </c>
      <c r="F1322" s="196" t="s">
        <v>780</v>
      </c>
      <c r="G1322" s="13"/>
      <c r="H1322" s="195" t="s">
        <v>1</v>
      </c>
      <c r="I1322" s="197"/>
      <c r="J1322" s="13"/>
      <c r="K1322" s="13"/>
      <c r="L1322" s="193"/>
      <c r="M1322" s="198"/>
      <c r="N1322" s="199"/>
      <c r="O1322" s="199"/>
      <c r="P1322" s="199"/>
      <c r="Q1322" s="199"/>
      <c r="R1322" s="199"/>
      <c r="S1322" s="199"/>
      <c r="T1322" s="200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195" t="s">
        <v>175</v>
      </c>
      <c r="AU1322" s="195" t="s">
        <v>82</v>
      </c>
      <c r="AV1322" s="13" t="s">
        <v>80</v>
      </c>
      <c r="AW1322" s="13" t="s">
        <v>30</v>
      </c>
      <c r="AX1322" s="13" t="s">
        <v>74</v>
      </c>
      <c r="AY1322" s="195" t="s">
        <v>166</v>
      </c>
    </row>
    <row r="1323" s="14" customFormat="1">
      <c r="A1323" s="14"/>
      <c r="B1323" s="201"/>
      <c r="C1323" s="14"/>
      <c r="D1323" s="194" t="s">
        <v>175</v>
      </c>
      <c r="E1323" s="202" t="s">
        <v>1</v>
      </c>
      <c r="F1323" s="203" t="s">
        <v>781</v>
      </c>
      <c r="G1323" s="14"/>
      <c r="H1323" s="204">
        <v>21.329999999999998</v>
      </c>
      <c r="I1323" s="205"/>
      <c r="J1323" s="14"/>
      <c r="K1323" s="14"/>
      <c r="L1323" s="201"/>
      <c r="M1323" s="206"/>
      <c r="N1323" s="207"/>
      <c r="O1323" s="207"/>
      <c r="P1323" s="207"/>
      <c r="Q1323" s="207"/>
      <c r="R1323" s="207"/>
      <c r="S1323" s="207"/>
      <c r="T1323" s="208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02" t="s">
        <v>175</v>
      </c>
      <c r="AU1323" s="202" t="s">
        <v>82</v>
      </c>
      <c r="AV1323" s="14" t="s">
        <v>82</v>
      </c>
      <c r="AW1323" s="14" t="s">
        <v>30</v>
      </c>
      <c r="AX1323" s="14" t="s">
        <v>74</v>
      </c>
      <c r="AY1323" s="202" t="s">
        <v>166</v>
      </c>
    </row>
    <row r="1324" s="13" customFormat="1">
      <c r="A1324" s="13"/>
      <c r="B1324" s="193"/>
      <c r="C1324" s="13"/>
      <c r="D1324" s="194" t="s">
        <v>175</v>
      </c>
      <c r="E1324" s="195" t="s">
        <v>1</v>
      </c>
      <c r="F1324" s="196" t="s">
        <v>784</v>
      </c>
      <c r="G1324" s="13"/>
      <c r="H1324" s="195" t="s">
        <v>1</v>
      </c>
      <c r="I1324" s="197"/>
      <c r="J1324" s="13"/>
      <c r="K1324" s="13"/>
      <c r="L1324" s="193"/>
      <c r="M1324" s="198"/>
      <c r="N1324" s="199"/>
      <c r="O1324" s="199"/>
      <c r="P1324" s="199"/>
      <c r="Q1324" s="199"/>
      <c r="R1324" s="199"/>
      <c r="S1324" s="199"/>
      <c r="T1324" s="200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195" t="s">
        <v>175</v>
      </c>
      <c r="AU1324" s="195" t="s">
        <v>82</v>
      </c>
      <c r="AV1324" s="13" t="s">
        <v>80</v>
      </c>
      <c r="AW1324" s="13" t="s">
        <v>30</v>
      </c>
      <c r="AX1324" s="13" t="s">
        <v>74</v>
      </c>
      <c r="AY1324" s="195" t="s">
        <v>166</v>
      </c>
    </row>
    <row r="1325" s="14" customFormat="1">
      <c r="A1325" s="14"/>
      <c r="B1325" s="201"/>
      <c r="C1325" s="14"/>
      <c r="D1325" s="194" t="s">
        <v>175</v>
      </c>
      <c r="E1325" s="202" t="s">
        <v>1</v>
      </c>
      <c r="F1325" s="203" t="s">
        <v>2001</v>
      </c>
      <c r="G1325" s="14"/>
      <c r="H1325" s="204">
        <v>21.437999999999999</v>
      </c>
      <c r="I1325" s="205"/>
      <c r="J1325" s="14"/>
      <c r="K1325" s="14"/>
      <c r="L1325" s="201"/>
      <c r="M1325" s="206"/>
      <c r="N1325" s="207"/>
      <c r="O1325" s="207"/>
      <c r="P1325" s="207"/>
      <c r="Q1325" s="207"/>
      <c r="R1325" s="207"/>
      <c r="S1325" s="207"/>
      <c r="T1325" s="208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02" t="s">
        <v>175</v>
      </c>
      <c r="AU1325" s="202" t="s">
        <v>82</v>
      </c>
      <c r="AV1325" s="14" t="s">
        <v>82</v>
      </c>
      <c r="AW1325" s="14" t="s">
        <v>30</v>
      </c>
      <c r="AX1325" s="14" t="s">
        <v>74</v>
      </c>
      <c r="AY1325" s="202" t="s">
        <v>166</v>
      </c>
    </row>
    <row r="1326" s="13" customFormat="1">
      <c r="A1326" s="13"/>
      <c r="B1326" s="193"/>
      <c r="C1326" s="13"/>
      <c r="D1326" s="194" t="s">
        <v>175</v>
      </c>
      <c r="E1326" s="195" t="s">
        <v>1</v>
      </c>
      <c r="F1326" s="196" t="s">
        <v>786</v>
      </c>
      <c r="G1326" s="13"/>
      <c r="H1326" s="195" t="s">
        <v>1</v>
      </c>
      <c r="I1326" s="197"/>
      <c r="J1326" s="13"/>
      <c r="K1326" s="13"/>
      <c r="L1326" s="193"/>
      <c r="M1326" s="198"/>
      <c r="N1326" s="199"/>
      <c r="O1326" s="199"/>
      <c r="P1326" s="199"/>
      <c r="Q1326" s="199"/>
      <c r="R1326" s="199"/>
      <c r="S1326" s="199"/>
      <c r="T1326" s="200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195" t="s">
        <v>175</v>
      </c>
      <c r="AU1326" s="195" t="s">
        <v>82</v>
      </c>
      <c r="AV1326" s="13" t="s">
        <v>80</v>
      </c>
      <c r="AW1326" s="13" t="s">
        <v>30</v>
      </c>
      <c r="AX1326" s="13" t="s">
        <v>74</v>
      </c>
      <c r="AY1326" s="195" t="s">
        <v>166</v>
      </c>
    </row>
    <row r="1327" s="14" customFormat="1">
      <c r="A1327" s="14"/>
      <c r="B1327" s="201"/>
      <c r="C1327" s="14"/>
      <c r="D1327" s="194" t="s">
        <v>175</v>
      </c>
      <c r="E1327" s="202" t="s">
        <v>1</v>
      </c>
      <c r="F1327" s="203" t="s">
        <v>2002</v>
      </c>
      <c r="G1327" s="14"/>
      <c r="H1327" s="204">
        <v>19.827999999999999</v>
      </c>
      <c r="I1327" s="205"/>
      <c r="J1327" s="14"/>
      <c r="K1327" s="14"/>
      <c r="L1327" s="201"/>
      <c r="M1327" s="206"/>
      <c r="N1327" s="207"/>
      <c r="O1327" s="207"/>
      <c r="P1327" s="207"/>
      <c r="Q1327" s="207"/>
      <c r="R1327" s="207"/>
      <c r="S1327" s="207"/>
      <c r="T1327" s="208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02" t="s">
        <v>175</v>
      </c>
      <c r="AU1327" s="202" t="s">
        <v>82</v>
      </c>
      <c r="AV1327" s="14" t="s">
        <v>82</v>
      </c>
      <c r="AW1327" s="14" t="s">
        <v>30</v>
      </c>
      <c r="AX1327" s="14" t="s">
        <v>74</v>
      </c>
      <c r="AY1327" s="202" t="s">
        <v>166</v>
      </c>
    </row>
    <row r="1328" s="13" customFormat="1">
      <c r="A1328" s="13"/>
      <c r="B1328" s="193"/>
      <c r="C1328" s="13"/>
      <c r="D1328" s="194" t="s">
        <v>175</v>
      </c>
      <c r="E1328" s="195" t="s">
        <v>1</v>
      </c>
      <c r="F1328" s="196" t="s">
        <v>790</v>
      </c>
      <c r="G1328" s="13"/>
      <c r="H1328" s="195" t="s">
        <v>1</v>
      </c>
      <c r="I1328" s="197"/>
      <c r="J1328" s="13"/>
      <c r="K1328" s="13"/>
      <c r="L1328" s="193"/>
      <c r="M1328" s="198"/>
      <c r="N1328" s="199"/>
      <c r="O1328" s="199"/>
      <c r="P1328" s="199"/>
      <c r="Q1328" s="199"/>
      <c r="R1328" s="199"/>
      <c r="S1328" s="199"/>
      <c r="T1328" s="200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195" t="s">
        <v>175</v>
      </c>
      <c r="AU1328" s="195" t="s">
        <v>82</v>
      </c>
      <c r="AV1328" s="13" t="s">
        <v>80</v>
      </c>
      <c r="AW1328" s="13" t="s">
        <v>30</v>
      </c>
      <c r="AX1328" s="13" t="s">
        <v>74</v>
      </c>
      <c r="AY1328" s="195" t="s">
        <v>166</v>
      </c>
    </row>
    <row r="1329" s="14" customFormat="1">
      <c r="A1329" s="14"/>
      <c r="B1329" s="201"/>
      <c r="C1329" s="14"/>
      <c r="D1329" s="194" t="s">
        <v>175</v>
      </c>
      <c r="E1329" s="202" t="s">
        <v>1</v>
      </c>
      <c r="F1329" s="203" t="s">
        <v>2003</v>
      </c>
      <c r="G1329" s="14"/>
      <c r="H1329" s="204">
        <v>5.6639999999999997</v>
      </c>
      <c r="I1329" s="205"/>
      <c r="J1329" s="14"/>
      <c r="K1329" s="14"/>
      <c r="L1329" s="201"/>
      <c r="M1329" s="206"/>
      <c r="N1329" s="207"/>
      <c r="O1329" s="207"/>
      <c r="P1329" s="207"/>
      <c r="Q1329" s="207"/>
      <c r="R1329" s="207"/>
      <c r="S1329" s="207"/>
      <c r="T1329" s="208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02" t="s">
        <v>175</v>
      </c>
      <c r="AU1329" s="202" t="s">
        <v>82</v>
      </c>
      <c r="AV1329" s="14" t="s">
        <v>82</v>
      </c>
      <c r="AW1329" s="14" t="s">
        <v>30</v>
      </c>
      <c r="AX1329" s="14" t="s">
        <v>74</v>
      </c>
      <c r="AY1329" s="202" t="s">
        <v>166</v>
      </c>
    </row>
    <row r="1330" s="15" customFormat="1">
      <c r="A1330" s="15"/>
      <c r="B1330" s="209"/>
      <c r="C1330" s="15"/>
      <c r="D1330" s="194" t="s">
        <v>175</v>
      </c>
      <c r="E1330" s="210" t="s">
        <v>1</v>
      </c>
      <c r="F1330" s="211" t="s">
        <v>180</v>
      </c>
      <c r="G1330" s="15"/>
      <c r="H1330" s="212">
        <v>68.260000000000005</v>
      </c>
      <c r="I1330" s="213"/>
      <c r="J1330" s="15"/>
      <c r="K1330" s="15"/>
      <c r="L1330" s="209"/>
      <c r="M1330" s="214"/>
      <c r="N1330" s="215"/>
      <c r="O1330" s="215"/>
      <c r="P1330" s="215"/>
      <c r="Q1330" s="215"/>
      <c r="R1330" s="215"/>
      <c r="S1330" s="215"/>
      <c r="T1330" s="216"/>
      <c r="U1330" s="15"/>
      <c r="V1330" s="15"/>
      <c r="W1330" s="15"/>
      <c r="X1330" s="15"/>
      <c r="Y1330" s="15"/>
      <c r="Z1330" s="15"/>
      <c r="AA1330" s="15"/>
      <c r="AB1330" s="15"/>
      <c r="AC1330" s="15"/>
      <c r="AD1330" s="15"/>
      <c r="AE1330" s="15"/>
      <c r="AT1330" s="210" t="s">
        <v>175</v>
      </c>
      <c r="AU1330" s="210" t="s">
        <v>82</v>
      </c>
      <c r="AV1330" s="15" t="s">
        <v>173</v>
      </c>
      <c r="AW1330" s="15" t="s">
        <v>30</v>
      </c>
      <c r="AX1330" s="15" t="s">
        <v>80</v>
      </c>
      <c r="AY1330" s="210" t="s">
        <v>166</v>
      </c>
    </row>
    <row r="1331" s="2" customFormat="1" ht="33" customHeight="1">
      <c r="A1331" s="38"/>
      <c r="B1331" s="179"/>
      <c r="C1331" s="180" t="s">
        <v>2004</v>
      </c>
      <c r="D1331" s="180" t="s">
        <v>168</v>
      </c>
      <c r="E1331" s="181" t="s">
        <v>2005</v>
      </c>
      <c r="F1331" s="182" t="s">
        <v>2006</v>
      </c>
      <c r="G1331" s="183" t="s">
        <v>171</v>
      </c>
      <c r="H1331" s="184">
        <v>68.260000000000005</v>
      </c>
      <c r="I1331" s="185"/>
      <c r="J1331" s="186">
        <f>ROUND(I1331*H1331,2)</f>
        <v>0</v>
      </c>
      <c r="K1331" s="182" t="s">
        <v>172</v>
      </c>
      <c r="L1331" s="39"/>
      <c r="M1331" s="187" t="s">
        <v>1</v>
      </c>
      <c r="N1331" s="188" t="s">
        <v>39</v>
      </c>
      <c r="O1331" s="77"/>
      <c r="P1331" s="189">
        <f>O1331*H1331</f>
        <v>0</v>
      </c>
      <c r="Q1331" s="189">
        <v>0.0090900000000000009</v>
      </c>
      <c r="R1331" s="189">
        <f>Q1331*H1331</f>
        <v>0.62048340000000013</v>
      </c>
      <c r="S1331" s="189">
        <v>0</v>
      </c>
      <c r="T1331" s="190">
        <f>S1331*H1331</f>
        <v>0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191" t="s">
        <v>286</v>
      </c>
      <c r="AT1331" s="191" t="s">
        <v>168</v>
      </c>
      <c r="AU1331" s="191" t="s">
        <v>82</v>
      </c>
      <c r="AY1331" s="19" t="s">
        <v>166</v>
      </c>
      <c r="BE1331" s="192">
        <f>IF(N1331="základní",J1331,0)</f>
        <v>0</v>
      </c>
      <c r="BF1331" s="192">
        <f>IF(N1331="snížená",J1331,0)</f>
        <v>0</v>
      </c>
      <c r="BG1331" s="192">
        <f>IF(N1331="zákl. přenesená",J1331,0)</f>
        <v>0</v>
      </c>
      <c r="BH1331" s="192">
        <f>IF(N1331="sníž. přenesená",J1331,0)</f>
        <v>0</v>
      </c>
      <c r="BI1331" s="192">
        <f>IF(N1331="nulová",J1331,0)</f>
        <v>0</v>
      </c>
      <c r="BJ1331" s="19" t="s">
        <v>80</v>
      </c>
      <c r="BK1331" s="192">
        <f>ROUND(I1331*H1331,2)</f>
        <v>0</v>
      </c>
      <c r="BL1331" s="19" t="s">
        <v>286</v>
      </c>
      <c r="BM1331" s="191" t="s">
        <v>2007</v>
      </c>
    </row>
    <row r="1332" s="13" customFormat="1">
      <c r="A1332" s="13"/>
      <c r="B1332" s="193"/>
      <c r="C1332" s="13"/>
      <c r="D1332" s="194" t="s">
        <v>175</v>
      </c>
      <c r="E1332" s="195" t="s">
        <v>1</v>
      </c>
      <c r="F1332" s="196" t="s">
        <v>780</v>
      </c>
      <c r="G1332" s="13"/>
      <c r="H1332" s="195" t="s">
        <v>1</v>
      </c>
      <c r="I1332" s="197"/>
      <c r="J1332" s="13"/>
      <c r="K1332" s="13"/>
      <c r="L1332" s="193"/>
      <c r="M1332" s="198"/>
      <c r="N1332" s="199"/>
      <c r="O1332" s="199"/>
      <c r="P1332" s="199"/>
      <c r="Q1332" s="199"/>
      <c r="R1332" s="199"/>
      <c r="S1332" s="199"/>
      <c r="T1332" s="200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195" t="s">
        <v>175</v>
      </c>
      <c r="AU1332" s="195" t="s">
        <v>82</v>
      </c>
      <c r="AV1332" s="13" t="s">
        <v>80</v>
      </c>
      <c r="AW1332" s="13" t="s">
        <v>30</v>
      </c>
      <c r="AX1332" s="13" t="s">
        <v>74</v>
      </c>
      <c r="AY1332" s="195" t="s">
        <v>166</v>
      </c>
    </row>
    <row r="1333" s="14" customFormat="1">
      <c r="A1333" s="14"/>
      <c r="B1333" s="201"/>
      <c r="C1333" s="14"/>
      <c r="D1333" s="194" t="s">
        <v>175</v>
      </c>
      <c r="E1333" s="202" t="s">
        <v>1</v>
      </c>
      <c r="F1333" s="203" t="s">
        <v>781</v>
      </c>
      <c r="G1333" s="14"/>
      <c r="H1333" s="204">
        <v>21.329999999999998</v>
      </c>
      <c r="I1333" s="205"/>
      <c r="J1333" s="14"/>
      <c r="K1333" s="14"/>
      <c r="L1333" s="201"/>
      <c r="M1333" s="206"/>
      <c r="N1333" s="207"/>
      <c r="O1333" s="207"/>
      <c r="P1333" s="207"/>
      <c r="Q1333" s="207"/>
      <c r="R1333" s="207"/>
      <c r="S1333" s="207"/>
      <c r="T1333" s="208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02" t="s">
        <v>175</v>
      </c>
      <c r="AU1333" s="202" t="s">
        <v>82</v>
      </c>
      <c r="AV1333" s="14" t="s">
        <v>82</v>
      </c>
      <c r="AW1333" s="14" t="s">
        <v>30</v>
      </c>
      <c r="AX1333" s="14" t="s">
        <v>74</v>
      </c>
      <c r="AY1333" s="202" t="s">
        <v>166</v>
      </c>
    </row>
    <row r="1334" s="13" customFormat="1">
      <c r="A1334" s="13"/>
      <c r="B1334" s="193"/>
      <c r="C1334" s="13"/>
      <c r="D1334" s="194" t="s">
        <v>175</v>
      </c>
      <c r="E1334" s="195" t="s">
        <v>1</v>
      </c>
      <c r="F1334" s="196" t="s">
        <v>784</v>
      </c>
      <c r="G1334" s="13"/>
      <c r="H1334" s="195" t="s">
        <v>1</v>
      </c>
      <c r="I1334" s="197"/>
      <c r="J1334" s="13"/>
      <c r="K1334" s="13"/>
      <c r="L1334" s="193"/>
      <c r="M1334" s="198"/>
      <c r="N1334" s="199"/>
      <c r="O1334" s="199"/>
      <c r="P1334" s="199"/>
      <c r="Q1334" s="199"/>
      <c r="R1334" s="199"/>
      <c r="S1334" s="199"/>
      <c r="T1334" s="200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195" t="s">
        <v>175</v>
      </c>
      <c r="AU1334" s="195" t="s">
        <v>82</v>
      </c>
      <c r="AV1334" s="13" t="s">
        <v>80</v>
      </c>
      <c r="AW1334" s="13" t="s">
        <v>30</v>
      </c>
      <c r="AX1334" s="13" t="s">
        <v>74</v>
      </c>
      <c r="AY1334" s="195" t="s">
        <v>166</v>
      </c>
    </row>
    <row r="1335" s="14" customFormat="1">
      <c r="A1335" s="14"/>
      <c r="B1335" s="201"/>
      <c r="C1335" s="14"/>
      <c r="D1335" s="194" t="s">
        <v>175</v>
      </c>
      <c r="E1335" s="202" t="s">
        <v>1</v>
      </c>
      <c r="F1335" s="203" t="s">
        <v>2001</v>
      </c>
      <c r="G1335" s="14"/>
      <c r="H1335" s="204">
        <v>21.437999999999999</v>
      </c>
      <c r="I1335" s="205"/>
      <c r="J1335" s="14"/>
      <c r="K1335" s="14"/>
      <c r="L1335" s="201"/>
      <c r="M1335" s="206"/>
      <c r="N1335" s="207"/>
      <c r="O1335" s="207"/>
      <c r="P1335" s="207"/>
      <c r="Q1335" s="207"/>
      <c r="R1335" s="207"/>
      <c r="S1335" s="207"/>
      <c r="T1335" s="208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02" t="s">
        <v>175</v>
      </c>
      <c r="AU1335" s="202" t="s">
        <v>82</v>
      </c>
      <c r="AV1335" s="14" t="s">
        <v>82</v>
      </c>
      <c r="AW1335" s="14" t="s">
        <v>30</v>
      </c>
      <c r="AX1335" s="14" t="s">
        <v>74</v>
      </c>
      <c r="AY1335" s="202" t="s">
        <v>166</v>
      </c>
    </row>
    <row r="1336" s="13" customFormat="1">
      <c r="A1336" s="13"/>
      <c r="B1336" s="193"/>
      <c r="C1336" s="13"/>
      <c r="D1336" s="194" t="s">
        <v>175</v>
      </c>
      <c r="E1336" s="195" t="s">
        <v>1</v>
      </c>
      <c r="F1336" s="196" t="s">
        <v>786</v>
      </c>
      <c r="G1336" s="13"/>
      <c r="H1336" s="195" t="s">
        <v>1</v>
      </c>
      <c r="I1336" s="197"/>
      <c r="J1336" s="13"/>
      <c r="K1336" s="13"/>
      <c r="L1336" s="193"/>
      <c r="M1336" s="198"/>
      <c r="N1336" s="199"/>
      <c r="O1336" s="199"/>
      <c r="P1336" s="199"/>
      <c r="Q1336" s="199"/>
      <c r="R1336" s="199"/>
      <c r="S1336" s="199"/>
      <c r="T1336" s="200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195" t="s">
        <v>175</v>
      </c>
      <c r="AU1336" s="195" t="s">
        <v>82</v>
      </c>
      <c r="AV1336" s="13" t="s">
        <v>80</v>
      </c>
      <c r="AW1336" s="13" t="s">
        <v>30</v>
      </c>
      <c r="AX1336" s="13" t="s">
        <v>74</v>
      </c>
      <c r="AY1336" s="195" t="s">
        <v>166</v>
      </c>
    </row>
    <row r="1337" s="14" customFormat="1">
      <c r="A1337" s="14"/>
      <c r="B1337" s="201"/>
      <c r="C1337" s="14"/>
      <c r="D1337" s="194" t="s">
        <v>175</v>
      </c>
      <c r="E1337" s="202" t="s">
        <v>1</v>
      </c>
      <c r="F1337" s="203" t="s">
        <v>2002</v>
      </c>
      <c r="G1337" s="14"/>
      <c r="H1337" s="204">
        <v>19.827999999999999</v>
      </c>
      <c r="I1337" s="205"/>
      <c r="J1337" s="14"/>
      <c r="K1337" s="14"/>
      <c r="L1337" s="201"/>
      <c r="M1337" s="206"/>
      <c r="N1337" s="207"/>
      <c r="O1337" s="207"/>
      <c r="P1337" s="207"/>
      <c r="Q1337" s="207"/>
      <c r="R1337" s="207"/>
      <c r="S1337" s="207"/>
      <c r="T1337" s="208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02" t="s">
        <v>175</v>
      </c>
      <c r="AU1337" s="202" t="s">
        <v>82</v>
      </c>
      <c r="AV1337" s="14" t="s">
        <v>82</v>
      </c>
      <c r="AW1337" s="14" t="s">
        <v>30</v>
      </c>
      <c r="AX1337" s="14" t="s">
        <v>74</v>
      </c>
      <c r="AY1337" s="202" t="s">
        <v>166</v>
      </c>
    </row>
    <row r="1338" s="13" customFormat="1">
      <c r="A1338" s="13"/>
      <c r="B1338" s="193"/>
      <c r="C1338" s="13"/>
      <c r="D1338" s="194" t="s">
        <v>175</v>
      </c>
      <c r="E1338" s="195" t="s">
        <v>1</v>
      </c>
      <c r="F1338" s="196" t="s">
        <v>790</v>
      </c>
      <c r="G1338" s="13"/>
      <c r="H1338" s="195" t="s">
        <v>1</v>
      </c>
      <c r="I1338" s="197"/>
      <c r="J1338" s="13"/>
      <c r="K1338" s="13"/>
      <c r="L1338" s="193"/>
      <c r="M1338" s="198"/>
      <c r="N1338" s="199"/>
      <c r="O1338" s="199"/>
      <c r="P1338" s="199"/>
      <c r="Q1338" s="199"/>
      <c r="R1338" s="199"/>
      <c r="S1338" s="199"/>
      <c r="T1338" s="200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195" t="s">
        <v>175</v>
      </c>
      <c r="AU1338" s="195" t="s">
        <v>82</v>
      </c>
      <c r="AV1338" s="13" t="s">
        <v>80</v>
      </c>
      <c r="AW1338" s="13" t="s">
        <v>30</v>
      </c>
      <c r="AX1338" s="13" t="s">
        <v>74</v>
      </c>
      <c r="AY1338" s="195" t="s">
        <v>166</v>
      </c>
    </row>
    <row r="1339" s="14" customFormat="1">
      <c r="A1339" s="14"/>
      <c r="B1339" s="201"/>
      <c r="C1339" s="14"/>
      <c r="D1339" s="194" t="s">
        <v>175</v>
      </c>
      <c r="E1339" s="202" t="s">
        <v>1</v>
      </c>
      <c r="F1339" s="203" t="s">
        <v>2003</v>
      </c>
      <c r="G1339" s="14"/>
      <c r="H1339" s="204">
        <v>5.6639999999999997</v>
      </c>
      <c r="I1339" s="205"/>
      <c r="J1339" s="14"/>
      <c r="K1339" s="14"/>
      <c r="L1339" s="201"/>
      <c r="M1339" s="206"/>
      <c r="N1339" s="207"/>
      <c r="O1339" s="207"/>
      <c r="P1339" s="207"/>
      <c r="Q1339" s="207"/>
      <c r="R1339" s="207"/>
      <c r="S1339" s="207"/>
      <c r="T1339" s="208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02" t="s">
        <v>175</v>
      </c>
      <c r="AU1339" s="202" t="s">
        <v>82</v>
      </c>
      <c r="AV1339" s="14" t="s">
        <v>82</v>
      </c>
      <c r="AW1339" s="14" t="s">
        <v>30</v>
      </c>
      <c r="AX1339" s="14" t="s">
        <v>74</v>
      </c>
      <c r="AY1339" s="202" t="s">
        <v>166</v>
      </c>
    </row>
    <row r="1340" s="15" customFormat="1">
      <c r="A1340" s="15"/>
      <c r="B1340" s="209"/>
      <c r="C1340" s="15"/>
      <c r="D1340" s="194" t="s">
        <v>175</v>
      </c>
      <c r="E1340" s="210" t="s">
        <v>1</v>
      </c>
      <c r="F1340" s="211" t="s">
        <v>180</v>
      </c>
      <c r="G1340" s="15"/>
      <c r="H1340" s="212">
        <v>68.260000000000005</v>
      </c>
      <c r="I1340" s="213"/>
      <c r="J1340" s="15"/>
      <c r="K1340" s="15"/>
      <c r="L1340" s="209"/>
      <c r="M1340" s="214"/>
      <c r="N1340" s="215"/>
      <c r="O1340" s="215"/>
      <c r="P1340" s="215"/>
      <c r="Q1340" s="215"/>
      <c r="R1340" s="215"/>
      <c r="S1340" s="215"/>
      <c r="T1340" s="216"/>
      <c r="U1340" s="15"/>
      <c r="V1340" s="15"/>
      <c r="W1340" s="15"/>
      <c r="X1340" s="15"/>
      <c r="Y1340" s="15"/>
      <c r="Z1340" s="15"/>
      <c r="AA1340" s="15"/>
      <c r="AB1340" s="15"/>
      <c r="AC1340" s="15"/>
      <c r="AD1340" s="15"/>
      <c r="AE1340" s="15"/>
      <c r="AT1340" s="210" t="s">
        <v>175</v>
      </c>
      <c r="AU1340" s="210" t="s">
        <v>82</v>
      </c>
      <c r="AV1340" s="15" t="s">
        <v>173</v>
      </c>
      <c r="AW1340" s="15" t="s">
        <v>30</v>
      </c>
      <c r="AX1340" s="15" t="s">
        <v>80</v>
      </c>
      <c r="AY1340" s="210" t="s">
        <v>166</v>
      </c>
    </row>
    <row r="1341" s="2" customFormat="1" ht="16.5" customHeight="1">
      <c r="A1341" s="38"/>
      <c r="B1341" s="179"/>
      <c r="C1341" s="217" t="s">
        <v>2008</v>
      </c>
      <c r="D1341" s="217" t="s">
        <v>259</v>
      </c>
      <c r="E1341" s="218" t="s">
        <v>2009</v>
      </c>
      <c r="F1341" s="219" t="s">
        <v>2010</v>
      </c>
      <c r="G1341" s="220" t="s">
        <v>171</v>
      </c>
      <c r="H1341" s="221">
        <v>78.498999999999995</v>
      </c>
      <c r="I1341" s="222"/>
      <c r="J1341" s="223">
        <f>ROUND(I1341*H1341,2)</f>
        <v>0</v>
      </c>
      <c r="K1341" s="219" t="s">
        <v>172</v>
      </c>
      <c r="L1341" s="224"/>
      <c r="M1341" s="225" t="s">
        <v>1</v>
      </c>
      <c r="N1341" s="226" t="s">
        <v>39</v>
      </c>
      <c r="O1341" s="77"/>
      <c r="P1341" s="189">
        <f>O1341*H1341</f>
        <v>0</v>
      </c>
      <c r="Q1341" s="189">
        <v>0.019</v>
      </c>
      <c r="R1341" s="189">
        <f>Q1341*H1341</f>
        <v>1.4914809999999998</v>
      </c>
      <c r="S1341" s="189">
        <v>0</v>
      </c>
      <c r="T1341" s="190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191" t="s">
        <v>367</v>
      </c>
      <c r="AT1341" s="191" t="s">
        <v>259</v>
      </c>
      <c r="AU1341" s="191" t="s">
        <v>82</v>
      </c>
      <c r="AY1341" s="19" t="s">
        <v>166</v>
      </c>
      <c r="BE1341" s="192">
        <f>IF(N1341="základní",J1341,0)</f>
        <v>0</v>
      </c>
      <c r="BF1341" s="192">
        <f>IF(N1341="snížená",J1341,0)</f>
        <v>0</v>
      </c>
      <c r="BG1341" s="192">
        <f>IF(N1341="zákl. přenesená",J1341,0)</f>
        <v>0</v>
      </c>
      <c r="BH1341" s="192">
        <f>IF(N1341="sníž. přenesená",J1341,0)</f>
        <v>0</v>
      </c>
      <c r="BI1341" s="192">
        <f>IF(N1341="nulová",J1341,0)</f>
        <v>0</v>
      </c>
      <c r="BJ1341" s="19" t="s">
        <v>80</v>
      </c>
      <c r="BK1341" s="192">
        <f>ROUND(I1341*H1341,2)</f>
        <v>0</v>
      </c>
      <c r="BL1341" s="19" t="s">
        <v>286</v>
      </c>
      <c r="BM1341" s="191" t="s">
        <v>2011</v>
      </c>
    </row>
    <row r="1342" s="14" customFormat="1">
      <c r="A1342" s="14"/>
      <c r="B1342" s="201"/>
      <c r="C1342" s="14"/>
      <c r="D1342" s="194" t="s">
        <v>175</v>
      </c>
      <c r="E1342" s="202" t="s">
        <v>1</v>
      </c>
      <c r="F1342" s="203" t="s">
        <v>2012</v>
      </c>
      <c r="G1342" s="14"/>
      <c r="H1342" s="204">
        <v>78.498999999999995</v>
      </c>
      <c r="I1342" s="205"/>
      <c r="J1342" s="14"/>
      <c r="K1342" s="14"/>
      <c r="L1342" s="201"/>
      <c r="M1342" s="206"/>
      <c r="N1342" s="207"/>
      <c r="O1342" s="207"/>
      <c r="P1342" s="207"/>
      <c r="Q1342" s="207"/>
      <c r="R1342" s="207"/>
      <c r="S1342" s="207"/>
      <c r="T1342" s="208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02" t="s">
        <v>175</v>
      </c>
      <c r="AU1342" s="202" t="s">
        <v>82</v>
      </c>
      <c r="AV1342" s="14" t="s">
        <v>82</v>
      </c>
      <c r="AW1342" s="14" t="s">
        <v>30</v>
      </c>
      <c r="AX1342" s="14" t="s">
        <v>80</v>
      </c>
      <c r="AY1342" s="202" t="s">
        <v>166</v>
      </c>
    </row>
    <row r="1343" s="2" customFormat="1" ht="16.5" customHeight="1">
      <c r="A1343" s="38"/>
      <c r="B1343" s="179"/>
      <c r="C1343" s="180" t="s">
        <v>2013</v>
      </c>
      <c r="D1343" s="180" t="s">
        <v>168</v>
      </c>
      <c r="E1343" s="181" t="s">
        <v>2014</v>
      </c>
      <c r="F1343" s="182" t="s">
        <v>2015</v>
      </c>
      <c r="G1343" s="183" t="s">
        <v>391</v>
      </c>
      <c r="H1343" s="184">
        <v>1.3999999999999999</v>
      </c>
      <c r="I1343" s="185"/>
      <c r="J1343" s="186">
        <f>ROUND(I1343*H1343,2)</f>
        <v>0</v>
      </c>
      <c r="K1343" s="182" t="s">
        <v>172</v>
      </c>
      <c r="L1343" s="39"/>
      <c r="M1343" s="187" t="s">
        <v>1</v>
      </c>
      <c r="N1343" s="188" t="s">
        <v>39</v>
      </c>
      <c r="O1343" s="77"/>
      <c r="P1343" s="189">
        <f>O1343*H1343</f>
        <v>0</v>
      </c>
      <c r="Q1343" s="189">
        <v>0.00611</v>
      </c>
      <c r="R1343" s="189">
        <f>Q1343*H1343</f>
        <v>0.0085539999999999991</v>
      </c>
      <c r="S1343" s="189">
        <v>0</v>
      </c>
      <c r="T1343" s="190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191" t="s">
        <v>286</v>
      </c>
      <c r="AT1343" s="191" t="s">
        <v>168</v>
      </c>
      <c r="AU1343" s="191" t="s">
        <v>82</v>
      </c>
      <c r="AY1343" s="19" t="s">
        <v>166</v>
      </c>
      <c r="BE1343" s="192">
        <f>IF(N1343="základní",J1343,0)</f>
        <v>0</v>
      </c>
      <c r="BF1343" s="192">
        <f>IF(N1343="snížená",J1343,0)</f>
        <v>0</v>
      </c>
      <c r="BG1343" s="192">
        <f>IF(N1343="zákl. přenesená",J1343,0)</f>
        <v>0</v>
      </c>
      <c r="BH1343" s="192">
        <f>IF(N1343="sníž. přenesená",J1343,0)</f>
        <v>0</v>
      </c>
      <c r="BI1343" s="192">
        <f>IF(N1343="nulová",J1343,0)</f>
        <v>0</v>
      </c>
      <c r="BJ1343" s="19" t="s">
        <v>80</v>
      </c>
      <c r="BK1343" s="192">
        <f>ROUND(I1343*H1343,2)</f>
        <v>0</v>
      </c>
      <c r="BL1343" s="19" t="s">
        <v>286</v>
      </c>
      <c r="BM1343" s="191" t="s">
        <v>2016</v>
      </c>
    </row>
    <row r="1344" s="13" customFormat="1">
      <c r="A1344" s="13"/>
      <c r="B1344" s="193"/>
      <c r="C1344" s="13"/>
      <c r="D1344" s="194" t="s">
        <v>175</v>
      </c>
      <c r="E1344" s="195" t="s">
        <v>1</v>
      </c>
      <c r="F1344" s="196" t="s">
        <v>786</v>
      </c>
      <c r="G1344" s="13"/>
      <c r="H1344" s="195" t="s">
        <v>1</v>
      </c>
      <c r="I1344" s="197"/>
      <c r="J1344" s="13"/>
      <c r="K1344" s="13"/>
      <c r="L1344" s="193"/>
      <c r="M1344" s="198"/>
      <c r="N1344" s="199"/>
      <c r="O1344" s="199"/>
      <c r="P1344" s="199"/>
      <c r="Q1344" s="199"/>
      <c r="R1344" s="199"/>
      <c r="S1344" s="199"/>
      <c r="T1344" s="200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195" t="s">
        <v>175</v>
      </c>
      <c r="AU1344" s="195" t="s">
        <v>82</v>
      </c>
      <c r="AV1344" s="13" t="s">
        <v>80</v>
      </c>
      <c r="AW1344" s="13" t="s">
        <v>30</v>
      </c>
      <c r="AX1344" s="13" t="s">
        <v>74</v>
      </c>
      <c r="AY1344" s="195" t="s">
        <v>166</v>
      </c>
    </row>
    <row r="1345" s="14" customFormat="1">
      <c r="A1345" s="14"/>
      <c r="B1345" s="201"/>
      <c r="C1345" s="14"/>
      <c r="D1345" s="194" t="s">
        <v>175</v>
      </c>
      <c r="E1345" s="202" t="s">
        <v>1</v>
      </c>
      <c r="F1345" s="203" t="s">
        <v>2017</v>
      </c>
      <c r="G1345" s="14"/>
      <c r="H1345" s="204">
        <v>1.3999999999999999</v>
      </c>
      <c r="I1345" s="205"/>
      <c r="J1345" s="14"/>
      <c r="K1345" s="14"/>
      <c r="L1345" s="201"/>
      <c r="M1345" s="206"/>
      <c r="N1345" s="207"/>
      <c r="O1345" s="207"/>
      <c r="P1345" s="207"/>
      <c r="Q1345" s="207"/>
      <c r="R1345" s="207"/>
      <c r="S1345" s="207"/>
      <c r="T1345" s="208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02" t="s">
        <v>175</v>
      </c>
      <c r="AU1345" s="202" t="s">
        <v>82</v>
      </c>
      <c r="AV1345" s="14" t="s">
        <v>82</v>
      </c>
      <c r="AW1345" s="14" t="s">
        <v>30</v>
      </c>
      <c r="AX1345" s="14" t="s">
        <v>80</v>
      </c>
      <c r="AY1345" s="202" t="s">
        <v>166</v>
      </c>
    </row>
    <row r="1346" s="2" customFormat="1" ht="16.5" customHeight="1">
      <c r="A1346" s="38"/>
      <c r="B1346" s="179"/>
      <c r="C1346" s="217" t="s">
        <v>2018</v>
      </c>
      <c r="D1346" s="217" t="s">
        <v>259</v>
      </c>
      <c r="E1346" s="218" t="s">
        <v>2019</v>
      </c>
      <c r="F1346" s="219" t="s">
        <v>2020</v>
      </c>
      <c r="G1346" s="220" t="s">
        <v>391</v>
      </c>
      <c r="H1346" s="221">
        <v>1.54</v>
      </c>
      <c r="I1346" s="222"/>
      <c r="J1346" s="223">
        <f>ROUND(I1346*H1346,2)</f>
        <v>0</v>
      </c>
      <c r="K1346" s="219" t="s">
        <v>172</v>
      </c>
      <c r="L1346" s="224"/>
      <c r="M1346" s="225" t="s">
        <v>1</v>
      </c>
      <c r="N1346" s="226" t="s">
        <v>39</v>
      </c>
      <c r="O1346" s="77"/>
      <c r="P1346" s="189">
        <f>O1346*H1346</f>
        <v>0</v>
      </c>
      <c r="Q1346" s="189">
        <v>0.00032000000000000003</v>
      </c>
      <c r="R1346" s="189">
        <f>Q1346*H1346</f>
        <v>0.00049280000000000005</v>
      </c>
      <c r="S1346" s="189">
        <v>0</v>
      </c>
      <c r="T1346" s="190">
        <f>S1346*H1346</f>
        <v>0</v>
      </c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R1346" s="191" t="s">
        <v>367</v>
      </c>
      <c r="AT1346" s="191" t="s">
        <v>259</v>
      </c>
      <c r="AU1346" s="191" t="s">
        <v>82</v>
      </c>
      <c r="AY1346" s="19" t="s">
        <v>166</v>
      </c>
      <c r="BE1346" s="192">
        <f>IF(N1346="základní",J1346,0)</f>
        <v>0</v>
      </c>
      <c r="BF1346" s="192">
        <f>IF(N1346="snížená",J1346,0)</f>
        <v>0</v>
      </c>
      <c r="BG1346" s="192">
        <f>IF(N1346="zákl. přenesená",J1346,0)</f>
        <v>0</v>
      </c>
      <c r="BH1346" s="192">
        <f>IF(N1346="sníž. přenesená",J1346,0)</f>
        <v>0</v>
      </c>
      <c r="BI1346" s="192">
        <f>IF(N1346="nulová",J1346,0)</f>
        <v>0</v>
      </c>
      <c r="BJ1346" s="19" t="s">
        <v>80</v>
      </c>
      <c r="BK1346" s="192">
        <f>ROUND(I1346*H1346,2)</f>
        <v>0</v>
      </c>
      <c r="BL1346" s="19" t="s">
        <v>286</v>
      </c>
      <c r="BM1346" s="191" t="s">
        <v>2021</v>
      </c>
    </row>
    <row r="1347" s="14" customFormat="1">
      <c r="A1347" s="14"/>
      <c r="B1347" s="201"/>
      <c r="C1347" s="14"/>
      <c r="D1347" s="194" t="s">
        <v>175</v>
      </c>
      <c r="E1347" s="202" t="s">
        <v>1</v>
      </c>
      <c r="F1347" s="203" t="s">
        <v>2022</v>
      </c>
      <c r="G1347" s="14"/>
      <c r="H1347" s="204">
        <v>1.54</v>
      </c>
      <c r="I1347" s="205"/>
      <c r="J1347" s="14"/>
      <c r="K1347" s="14"/>
      <c r="L1347" s="201"/>
      <c r="M1347" s="206"/>
      <c r="N1347" s="207"/>
      <c r="O1347" s="207"/>
      <c r="P1347" s="207"/>
      <c r="Q1347" s="207"/>
      <c r="R1347" s="207"/>
      <c r="S1347" s="207"/>
      <c r="T1347" s="208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02" t="s">
        <v>175</v>
      </c>
      <c r="AU1347" s="202" t="s">
        <v>82</v>
      </c>
      <c r="AV1347" s="14" t="s">
        <v>82</v>
      </c>
      <c r="AW1347" s="14" t="s">
        <v>30</v>
      </c>
      <c r="AX1347" s="14" t="s">
        <v>80</v>
      </c>
      <c r="AY1347" s="202" t="s">
        <v>166</v>
      </c>
    </row>
    <row r="1348" s="2" customFormat="1" ht="16.5" customHeight="1">
      <c r="A1348" s="38"/>
      <c r="B1348" s="179"/>
      <c r="C1348" s="180" t="s">
        <v>2023</v>
      </c>
      <c r="D1348" s="180" t="s">
        <v>168</v>
      </c>
      <c r="E1348" s="181" t="s">
        <v>2024</v>
      </c>
      <c r="F1348" s="182" t="s">
        <v>2025</v>
      </c>
      <c r="G1348" s="183" t="s">
        <v>391</v>
      </c>
      <c r="H1348" s="184">
        <v>36.600000000000001</v>
      </c>
      <c r="I1348" s="185"/>
      <c r="J1348" s="186">
        <f>ROUND(I1348*H1348,2)</f>
        <v>0</v>
      </c>
      <c r="K1348" s="182" t="s">
        <v>172</v>
      </c>
      <c r="L1348" s="39"/>
      <c r="M1348" s="187" t="s">
        <v>1</v>
      </c>
      <c r="N1348" s="188" t="s">
        <v>39</v>
      </c>
      <c r="O1348" s="77"/>
      <c r="P1348" s="189">
        <f>O1348*H1348</f>
        <v>0</v>
      </c>
      <c r="Q1348" s="189">
        <v>9.0000000000000006E-05</v>
      </c>
      <c r="R1348" s="189">
        <f>Q1348*H1348</f>
        <v>0.0032940000000000005</v>
      </c>
      <c r="S1348" s="189">
        <v>0</v>
      </c>
      <c r="T1348" s="190">
        <f>S1348*H1348</f>
        <v>0</v>
      </c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R1348" s="191" t="s">
        <v>286</v>
      </c>
      <c r="AT1348" s="191" t="s">
        <v>168</v>
      </c>
      <c r="AU1348" s="191" t="s">
        <v>82</v>
      </c>
      <c r="AY1348" s="19" t="s">
        <v>166</v>
      </c>
      <c r="BE1348" s="192">
        <f>IF(N1348="základní",J1348,0)</f>
        <v>0</v>
      </c>
      <c r="BF1348" s="192">
        <f>IF(N1348="snížená",J1348,0)</f>
        <v>0</v>
      </c>
      <c r="BG1348" s="192">
        <f>IF(N1348="zákl. přenesená",J1348,0)</f>
        <v>0</v>
      </c>
      <c r="BH1348" s="192">
        <f>IF(N1348="sníž. přenesená",J1348,0)</f>
        <v>0</v>
      </c>
      <c r="BI1348" s="192">
        <f>IF(N1348="nulová",J1348,0)</f>
        <v>0</v>
      </c>
      <c r="BJ1348" s="19" t="s">
        <v>80</v>
      </c>
      <c r="BK1348" s="192">
        <f>ROUND(I1348*H1348,2)</f>
        <v>0</v>
      </c>
      <c r="BL1348" s="19" t="s">
        <v>286</v>
      </c>
      <c r="BM1348" s="191" t="s">
        <v>2026</v>
      </c>
    </row>
    <row r="1349" s="13" customFormat="1">
      <c r="A1349" s="13"/>
      <c r="B1349" s="193"/>
      <c r="C1349" s="13"/>
      <c r="D1349" s="194" t="s">
        <v>175</v>
      </c>
      <c r="E1349" s="195" t="s">
        <v>1</v>
      </c>
      <c r="F1349" s="196" t="s">
        <v>780</v>
      </c>
      <c r="G1349" s="13"/>
      <c r="H1349" s="195" t="s">
        <v>1</v>
      </c>
      <c r="I1349" s="197"/>
      <c r="J1349" s="13"/>
      <c r="K1349" s="13"/>
      <c r="L1349" s="193"/>
      <c r="M1349" s="198"/>
      <c r="N1349" s="199"/>
      <c r="O1349" s="199"/>
      <c r="P1349" s="199"/>
      <c r="Q1349" s="199"/>
      <c r="R1349" s="199"/>
      <c r="S1349" s="199"/>
      <c r="T1349" s="200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195" t="s">
        <v>175</v>
      </c>
      <c r="AU1349" s="195" t="s">
        <v>82</v>
      </c>
      <c r="AV1349" s="13" t="s">
        <v>80</v>
      </c>
      <c r="AW1349" s="13" t="s">
        <v>30</v>
      </c>
      <c r="AX1349" s="13" t="s">
        <v>74</v>
      </c>
      <c r="AY1349" s="195" t="s">
        <v>166</v>
      </c>
    </row>
    <row r="1350" s="14" customFormat="1">
      <c r="A1350" s="14"/>
      <c r="B1350" s="201"/>
      <c r="C1350" s="14"/>
      <c r="D1350" s="194" t="s">
        <v>175</v>
      </c>
      <c r="E1350" s="202" t="s">
        <v>1</v>
      </c>
      <c r="F1350" s="203" t="s">
        <v>2027</v>
      </c>
      <c r="G1350" s="14"/>
      <c r="H1350" s="204">
        <v>10.800000000000001</v>
      </c>
      <c r="I1350" s="205"/>
      <c r="J1350" s="14"/>
      <c r="K1350" s="14"/>
      <c r="L1350" s="201"/>
      <c r="M1350" s="206"/>
      <c r="N1350" s="207"/>
      <c r="O1350" s="207"/>
      <c r="P1350" s="207"/>
      <c r="Q1350" s="207"/>
      <c r="R1350" s="207"/>
      <c r="S1350" s="207"/>
      <c r="T1350" s="208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02" t="s">
        <v>175</v>
      </c>
      <c r="AU1350" s="202" t="s">
        <v>82</v>
      </c>
      <c r="AV1350" s="14" t="s">
        <v>82</v>
      </c>
      <c r="AW1350" s="14" t="s">
        <v>30</v>
      </c>
      <c r="AX1350" s="14" t="s">
        <v>74</v>
      </c>
      <c r="AY1350" s="202" t="s">
        <v>166</v>
      </c>
    </row>
    <row r="1351" s="13" customFormat="1">
      <c r="A1351" s="13"/>
      <c r="B1351" s="193"/>
      <c r="C1351" s="13"/>
      <c r="D1351" s="194" t="s">
        <v>175</v>
      </c>
      <c r="E1351" s="195" t="s">
        <v>1</v>
      </c>
      <c r="F1351" s="196" t="s">
        <v>784</v>
      </c>
      <c r="G1351" s="13"/>
      <c r="H1351" s="195" t="s">
        <v>1</v>
      </c>
      <c r="I1351" s="197"/>
      <c r="J1351" s="13"/>
      <c r="K1351" s="13"/>
      <c r="L1351" s="193"/>
      <c r="M1351" s="198"/>
      <c r="N1351" s="199"/>
      <c r="O1351" s="199"/>
      <c r="P1351" s="199"/>
      <c r="Q1351" s="199"/>
      <c r="R1351" s="199"/>
      <c r="S1351" s="199"/>
      <c r="T1351" s="200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195" t="s">
        <v>175</v>
      </c>
      <c r="AU1351" s="195" t="s">
        <v>82</v>
      </c>
      <c r="AV1351" s="13" t="s">
        <v>80</v>
      </c>
      <c r="AW1351" s="13" t="s">
        <v>30</v>
      </c>
      <c r="AX1351" s="13" t="s">
        <v>74</v>
      </c>
      <c r="AY1351" s="195" t="s">
        <v>166</v>
      </c>
    </row>
    <row r="1352" s="14" customFormat="1">
      <c r="A1352" s="14"/>
      <c r="B1352" s="201"/>
      <c r="C1352" s="14"/>
      <c r="D1352" s="194" t="s">
        <v>175</v>
      </c>
      <c r="E1352" s="202" t="s">
        <v>1</v>
      </c>
      <c r="F1352" s="203" t="s">
        <v>2027</v>
      </c>
      <c r="G1352" s="14"/>
      <c r="H1352" s="204">
        <v>10.800000000000001</v>
      </c>
      <c r="I1352" s="205"/>
      <c r="J1352" s="14"/>
      <c r="K1352" s="14"/>
      <c r="L1352" s="201"/>
      <c r="M1352" s="206"/>
      <c r="N1352" s="207"/>
      <c r="O1352" s="207"/>
      <c r="P1352" s="207"/>
      <c r="Q1352" s="207"/>
      <c r="R1352" s="207"/>
      <c r="S1352" s="207"/>
      <c r="T1352" s="208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02" t="s">
        <v>175</v>
      </c>
      <c r="AU1352" s="202" t="s">
        <v>82</v>
      </c>
      <c r="AV1352" s="14" t="s">
        <v>82</v>
      </c>
      <c r="AW1352" s="14" t="s">
        <v>30</v>
      </c>
      <c r="AX1352" s="14" t="s">
        <v>74</v>
      </c>
      <c r="AY1352" s="202" t="s">
        <v>166</v>
      </c>
    </row>
    <row r="1353" s="13" customFormat="1">
      <c r="A1353" s="13"/>
      <c r="B1353" s="193"/>
      <c r="C1353" s="13"/>
      <c r="D1353" s="194" t="s">
        <v>175</v>
      </c>
      <c r="E1353" s="195" t="s">
        <v>1</v>
      </c>
      <c r="F1353" s="196" t="s">
        <v>786</v>
      </c>
      <c r="G1353" s="13"/>
      <c r="H1353" s="195" t="s">
        <v>1</v>
      </c>
      <c r="I1353" s="197"/>
      <c r="J1353" s="13"/>
      <c r="K1353" s="13"/>
      <c r="L1353" s="193"/>
      <c r="M1353" s="198"/>
      <c r="N1353" s="199"/>
      <c r="O1353" s="199"/>
      <c r="P1353" s="199"/>
      <c r="Q1353" s="199"/>
      <c r="R1353" s="199"/>
      <c r="S1353" s="199"/>
      <c r="T1353" s="200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195" t="s">
        <v>175</v>
      </c>
      <c r="AU1353" s="195" t="s">
        <v>82</v>
      </c>
      <c r="AV1353" s="13" t="s">
        <v>80</v>
      </c>
      <c r="AW1353" s="13" t="s">
        <v>30</v>
      </c>
      <c r="AX1353" s="13" t="s">
        <v>74</v>
      </c>
      <c r="AY1353" s="195" t="s">
        <v>166</v>
      </c>
    </row>
    <row r="1354" s="14" customFormat="1">
      <c r="A1354" s="14"/>
      <c r="B1354" s="201"/>
      <c r="C1354" s="14"/>
      <c r="D1354" s="194" t="s">
        <v>175</v>
      </c>
      <c r="E1354" s="202" t="s">
        <v>1</v>
      </c>
      <c r="F1354" s="203" t="s">
        <v>2028</v>
      </c>
      <c r="G1354" s="14"/>
      <c r="H1354" s="204">
        <v>12.6</v>
      </c>
      <c r="I1354" s="205"/>
      <c r="J1354" s="14"/>
      <c r="K1354" s="14"/>
      <c r="L1354" s="201"/>
      <c r="M1354" s="206"/>
      <c r="N1354" s="207"/>
      <c r="O1354" s="207"/>
      <c r="P1354" s="207"/>
      <c r="Q1354" s="207"/>
      <c r="R1354" s="207"/>
      <c r="S1354" s="207"/>
      <c r="T1354" s="208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02" t="s">
        <v>175</v>
      </c>
      <c r="AU1354" s="202" t="s">
        <v>82</v>
      </c>
      <c r="AV1354" s="14" t="s">
        <v>82</v>
      </c>
      <c r="AW1354" s="14" t="s">
        <v>30</v>
      </c>
      <c r="AX1354" s="14" t="s">
        <v>74</v>
      </c>
      <c r="AY1354" s="202" t="s">
        <v>166</v>
      </c>
    </row>
    <row r="1355" s="13" customFormat="1">
      <c r="A1355" s="13"/>
      <c r="B1355" s="193"/>
      <c r="C1355" s="13"/>
      <c r="D1355" s="194" t="s">
        <v>175</v>
      </c>
      <c r="E1355" s="195" t="s">
        <v>1</v>
      </c>
      <c r="F1355" s="196" t="s">
        <v>790</v>
      </c>
      <c r="G1355" s="13"/>
      <c r="H1355" s="195" t="s">
        <v>1</v>
      </c>
      <c r="I1355" s="197"/>
      <c r="J1355" s="13"/>
      <c r="K1355" s="13"/>
      <c r="L1355" s="193"/>
      <c r="M1355" s="198"/>
      <c r="N1355" s="199"/>
      <c r="O1355" s="199"/>
      <c r="P1355" s="199"/>
      <c r="Q1355" s="199"/>
      <c r="R1355" s="199"/>
      <c r="S1355" s="199"/>
      <c r="T1355" s="200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195" t="s">
        <v>175</v>
      </c>
      <c r="AU1355" s="195" t="s">
        <v>82</v>
      </c>
      <c r="AV1355" s="13" t="s">
        <v>80</v>
      </c>
      <c r="AW1355" s="13" t="s">
        <v>30</v>
      </c>
      <c r="AX1355" s="13" t="s">
        <v>74</v>
      </c>
      <c r="AY1355" s="195" t="s">
        <v>166</v>
      </c>
    </row>
    <row r="1356" s="14" customFormat="1">
      <c r="A1356" s="14"/>
      <c r="B1356" s="201"/>
      <c r="C1356" s="14"/>
      <c r="D1356" s="194" t="s">
        <v>175</v>
      </c>
      <c r="E1356" s="202" t="s">
        <v>1</v>
      </c>
      <c r="F1356" s="203" t="s">
        <v>2029</v>
      </c>
      <c r="G1356" s="14"/>
      <c r="H1356" s="204">
        <v>2.3999999999999999</v>
      </c>
      <c r="I1356" s="205"/>
      <c r="J1356" s="14"/>
      <c r="K1356" s="14"/>
      <c r="L1356" s="201"/>
      <c r="M1356" s="206"/>
      <c r="N1356" s="207"/>
      <c r="O1356" s="207"/>
      <c r="P1356" s="207"/>
      <c r="Q1356" s="207"/>
      <c r="R1356" s="207"/>
      <c r="S1356" s="207"/>
      <c r="T1356" s="208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02" t="s">
        <v>175</v>
      </c>
      <c r="AU1356" s="202" t="s">
        <v>82</v>
      </c>
      <c r="AV1356" s="14" t="s">
        <v>82</v>
      </c>
      <c r="AW1356" s="14" t="s">
        <v>30</v>
      </c>
      <c r="AX1356" s="14" t="s">
        <v>74</v>
      </c>
      <c r="AY1356" s="202" t="s">
        <v>166</v>
      </c>
    </row>
    <row r="1357" s="15" customFormat="1">
      <c r="A1357" s="15"/>
      <c r="B1357" s="209"/>
      <c r="C1357" s="15"/>
      <c r="D1357" s="194" t="s">
        <v>175</v>
      </c>
      <c r="E1357" s="210" t="s">
        <v>1</v>
      </c>
      <c r="F1357" s="211" t="s">
        <v>180</v>
      </c>
      <c r="G1357" s="15"/>
      <c r="H1357" s="212">
        <v>36.600000000000001</v>
      </c>
      <c r="I1357" s="213"/>
      <c r="J1357" s="15"/>
      <c r="K1357" s="15"/>
      <c r="L1357" s="209"/>
      <c r="M1357" s="214"/>
      <c r="N1357" s="215"/>
      <c r="O1357" s="215"/>
      <c r="P1357" s="215"/>
      <c r="Q1357" s="215"/>
      <c r="R1357" s="215"/>
      <c r="S1357" s="215"/>
      <c r="T1357" s="216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10" t="s">
        <v>175</v>
      </c>
      <c r="AU1357" s="210" t="s">
        <v>82</v>
      </c>
      <c r="AV1357" s="15" t="s">
        <v>173</v>
      </c>
      <c r="AW1357" s="15" t="s">
        <v>30</v>
      </c>
      <c r="AX1357" s="15" t="s">
        <v>80</v>
      </c>
      <c r="AY1357" s="210" t="s">
        <v>166</v>
      </c>
    </row>
    <row r="1358" s="2" customFormat="1" ht="24.15" customHeight="1">
      <c r="A1358" s="38"/>
      <c r="B1358" s="179"/>
      <c r="C1358" s="180" t="s">
        <v>2030</v>
      </c>
      <c r="D1358" s="180" t="s">
        <v>168</v>
      </c>
      <c r="E1358" s="181" t="s">
        <v>2031</v>
      </c>
      <c r="F1358" s="182" t="s">
        <v>2032</v>
      </c>
      <c r="G1358" s="183" t="s">
        <v>243</v>
      </c>
      <c r="H1358" s="184">
        <v>2.145</v>
      </c>
      <c r="I1358" s="185"/>
      <c r="J1358" s="186">
        <f>ROUND(I1358*H1358,2)</f>
        <v>0</v>
      </c>
      <c r="K1358" s="182" t="s">
        <v>172</v>
      </c>
      <c r="L1358" s="39"/>
      <c r="M1358" s="187" t="s">
        <v>1</v>
      </c>
      <c r="N1358" s="188" t="s">
        <v>39</v>
      </c>
      <c r="O1358" s="77"/>
      <c r="P1358" s="189">
        <f>O1358*H1358</f>
        <v>0</v>
      </c>
      <c r="Q1358" s="189">
        <v>0</v>
      </c>
      <c r="R1358" s="189">
        <f>Q1358*H1358</f>
        <v>0</v>
      </c>
      <c r="S1358" s="189">
        <v>0</v>
      </c>
      <c r="T1358" s="190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191" t="s">
        <v>286</v>
      </c>
      <c r="AT1358" s="191" t="s">
        <v>168</v>
      </c>
      <c r="AU1358" s="191" t="s">
        <v>82</v>
      </c>
      <c r="AY1358" s="19" t="s">
        <v>166</v>
      </c>
      <c r="BE1358" s="192">
        <f>IF(N1358="základní",J1358,0)</f>
        <v>0</v>
      </c>
      <c r="BF1358" s="192">
        <f>IF(N1358="snížená",J1358,0)</f>
        <v>0</v>
      </c>
      <c r="BG1358" s="192">
        <f>IF(N1358="zákl. přenesená",J1358,0)</f>
        <v>0</v>
      </c>
      <c r="BH1358" s="192">
        <f>IF(N1358="sníž. přenesená",J1358,0)</f>
        <v>0</v>
      </c>
      <c r="BI1358" s="192">
        <f>IF(N1358="nulová",J1358,0)</f>
        <v>0</v>
      </c>
      <c r="BJ1358" s="19" t="s">
        <v>80</v>
      </c>
      <c r="BK1358" s="192">
        <f>ROUND(I1358*H1358,2)</f>
        <v>0</v>
      </c>
      <c r="BL1358" s="19" t="s">
        <v>286</v>
      </c>
      <c r="BM1358" s="191" t="s">
        <v>2033</v>
      </c>
    </row>
    <row r="1359" s="12" customFormat="1" ht="22.8" customHeight="1">
      <c r="A1359" s="12"/>
      <c r="B1359" s="166"/>
      <c r="C1359" s="12"/>
      <c r="D1359" s="167" t="s">
        <v>73</v>
      </c>
      <c r="E1359" s="177" t="s">
        <v>2034</v>
      </c>
      <c r="F1359" s="177" t="s">
        <v>2035</v>
      </c>
      <c r="G1359" s="12"/>
      <c r="H1359" s="12"/>
      <c r="I1359" s="169"/>
      <c r="J1359" s="178">
        <f>BK1359</f>
        <v>0</v>
      </c>
      <c r="K1359" s="12"/>
      <c r="L1359" s="166"/>
      <c r="M1359" s="171"/>
      <c r="N1359" s="172"/>
      <c r="O1359" s="172"/>
      <c r="P1359" s="173">
        <f>SUM(P1360:P1378)</f>
        <v>0</v>
      </c>
      <c r="Q1359" s="172"/>
      <c r="R1359" s="173">
        <f>SUM(R1360:R1378)</f>
        <v>0.088056179999999984</v>
      </c>
      <c r="S1359" s="172"/>
      <c r="T1359" s="174">
        <f>SUM(T1360:T1378)</f>
        <v>0</v>
      </c>
      <c r="U1359" s="12"/>
      <c r="V1359" s="12"/>
      <c r="W1359" s="12"/>
      <c r="X1359" s="12"/>
      <c r="Y1359" s="12"/>
      <c r="Z1359" s="12"/>
      <c r="AA1359" s="12"/>
      <c r="AB1359" s="12"/>
      <c r="AC1359" s="12"/>
      <c r="AD1359" s="12"/>
      <c r="AE1359" s="12"/>
      <c r="AR1359" s="167" t="s">
        <v>82</v>
      </c>
      <c r="AT1359" s="175" t="s">
        <v>73</v>
      </c>
      <c r="AU1359" s="175" t="s">
        <v>80</v>
      </c>
      <c r="AY1359" s="167" t="s">
        <v>166</v>
      </c>
      <c r="BK1359" s="176">
        <f>SUM(BK1360:BK1378)</f>
        <v>0</v>
      </c>
    </row>
    <row r="1360" s="2" customFormat="1" ht="24.15" customHeight="1">
      <c r="A1360" s="38"/>
      <c r="B1360" s="179"/>
      <c r="C1360" s="180" t="s">
        <v>2036</v>
      </c>
      <c r="D1360" s="180" t="s">
        <v>168</v>
      </c>
      <c r="E1360" s="181" t="s">
        <v>2037</v>
      </c>
      <c r="F1360" s="182" t="s">
        <v>2038</v>
      </c>
      <c r="G1360" s="183" t="s">
        <v>171</v>
      </c>
      <c r="H1360" s="184">
        <v>204.38999999999999</v>
      </c>
      <c r="I1360" s="185"/>
      <c r="J1360" s="186">
        <f>ROUND(I1360*H1360,2)</f>
        <v>0</v>
      </c>
      <c r="K1360" s="182" t="s">
        <v>172</v>
      </c>
      <c r="L1360" s="39"/>
      <c r="M1360" s="187" t="s">
        <v>1</v>
      </c>
      <c r="N1360" s="188" t="s">
        <v>39</v>
      </c>
      <c r="O1360" s="77"/>
      <c r="P1360" s="189">
        <f>O1360*H1360</f>
        <v>0</v>
      </c>
      <c r="Q1360" s="189">
        <v>0.00025000000000000001</v>
      </c>
      <c r="R1360" s="189">
        <f>Q1360*H1360</f>
        <v>0.051097499999999997</v>
      </c>
      <c r="S1360" s="189">
        <v>0</v>
      </c>
      <c r="T1360" s="190">
        <f>S1360*H1360</f>
        <v>0</v>
      </c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R1360" s="191" t="s">
        <v>286</v>
      </c>
      <c r="AT1360" s="191" t="s">
        <v>168</v>
      </c>
      <c r="AU1360" s="191" t="s">
        <v>82</v>
      </c>
      <c r="AY1360" s="19" t="s">
        <v>166</v>
      </c>
      <c r="BE1360" s="192">
        <f>IF(N1360="základní",J1360,0)</f>
        <v>0</v>
      </c>
      <c r="BF1360" s="192">
        <f>IF(N1360="snížená",J1360,0)</f>
        <v>0</v>
      </c>
      <c r="BG1360" s="192">
        <f>IF(N1360="zákl. přenesená",J1360,0)</f>
        <v>0</v>
      </c>
      <c r="BH1360" s="192">
        <f>IF(N1360="sníž. přenesená",J1360,0)</f>
        <v>0</v>
      </c>
      <c r="BI1360" s="192">
        <f>IF(N1360="nulová",J1360,0)</f>
        <v>0</v>
      </c>
      <c r="BJ1360" s="19" t="s">
        <v>80</v>
      </c>
      <c r="BK1360" s="192">
        <f>ROUND(I1360*H1360,2)</f>
        <v>0</v>
      </c>
      <c r="BL1360" s="19" t="s">
        <v>286</v>
      </c>
      <c r="BM1360" s="191" t="s">
        <v>2039</v>
      </c>
    </row>
    <row r="1361" s="13" customFormat="1">
      <c r="A1361" s="13"/>
      <c r="B1361" s="193"/>
      <c r="C1361" s="13"/>
      <c r="D1361" s="194" t="s">
        <v>175</v>
      </c>
      <c r="E1361" s="195" t="s">
        <v>1</v>
      </c>
      <c r="F1361" s="196" t="s">
        <v>1435</v>
      </c>
      <c r="G1361" s="13"/>
      <c r="H1361" s="195" t="s">
        <v>1</v>
      </c>
      <c r="I1361" s="197"/>
      <c r="J1361" s="13"/>
      <c r="K1361" s="13"/>
      <c r="L1361" s="193"/>
      <c r="M1361" s="198"/>
      <c r="N1361" s="199"/>
      <c r="O1361" s="199"/>
      <c r="P1361" s="199"/>
      <c r="Q1361" s="199"/>
      <c r="R1361" s="199"/>
      <c r="S1361" s="199"/>
      <c r="T1361" s="200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195" t="s">
        <v>175</v>
      </c>
      <c r="AU1361" s="195" t="s">
        <v>82</v>
      </c>
      <c r="AV1361" s="13" t="s">
        <v>80</v>
      </c>
      <c r="AW1361" s="13" t="s">
        <v>30</v>
      </c>
      <c r="AX1361" s="13" t="s">
        <v>74</v>
      </c>
      <c r="AY1361" s="195" t="s">
        <v>166</v>
      </c>
    </row>
    <row r="1362" s="14" customFormat="1">
      <c r="A1362" s="14"/>
      <c r="B1362" s="201"/>
      <c r="C1362" s="14"/>
      <c r="D1362" s="194" t="s">
        <v>175</v>
      </c>
      <c r="E1362" s="202" t="s">
        <v>1</v>
      </c>
      <c r="F1362" s="203" t="s">
        <v>2040</v>
      </c>
      <c r="G1362" s="14"/>
      <c r="H1362" s="204">
        <v>17.850000000000001</v>
      </c>
      <c r="I1362" s="205"/>
      <c r="J1362" s="14"/>
      <c r="K1362" s="14"/>
      <c r="L1362" s="201"/>
      <c r="M1362" s="206"/>
      <c r="N1362" s="207"/>
      <c r="O1362" s="207"/>
      <c r="P1362" s="207"/>
      <c r="Q1362" s="207"/>
      <c r="R1362" s="207"/>
      <c r="S1362" s="207"/>
      <c r="T1362" s="208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02" t="s">
        <v>175</v>
      </c>
      <c r="AU1362" s="202" t="s">
        <v>82</v>
      </c>
      <c r="AV1362" s="14" t="s">
        <v>82</v>
      </c>
      <c r="AW1362" s="14" t="s">
        <v>30</v>
      </c>
      <c r="AX1362" s="14" t="s">
        <v>74</v>
      </c>
      <c r="AY1362" s="202" t="s">
        <v>166</v>
      </c>
    </row>
    <row r="1363" s="13" customFormat="1">
      <c r="A1363" s="13"/>
      <c r="B1363" s="193"/>
      <c r="C1363" s="13"/>
      <c r="D1363" s="194" t="s">
        <v>175</v>
      </c>
      <c r="E1363" s="195" t="s">
        <v>1</v>
      </c>
      <c r="F1363" s="196" t="s">
        <v>2041</v>
      </c>
      <c r="G1363" s="13"/>
      <c r="H1363" s="195" t="s">
        <v>1</v>
      </c>
      <c r="I1363" s="197"/>
      <c r="J1363" s="13"/>
      <c r="K1363" s="13"/>
      <c r="L1363" s="193"/>
      <c r="M1363" s="198"/>
      <c r="N1363" s="199"/>
      <c r="O1363" s="199"/>
      <c r="P1363" s="199"/>
      <c r="Q1363" s="199"/>
      <c r="R1363" s="199"/>
      <c r="S1363" s="199"/>
      <c r="T1363" s="200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195" t="s">
        <v>175</v>
      </c>
      <c r="AU1363" s="195" t="s">
        <v>82</v>
      </c>
      <c r="AV1363" s="13" t="s">
        <v>80</v>
      </c>
      <c r="AW1363" s="13" t="s">
        <v>30</v>
      </c>
      <c r="AX1363" s="13" t="s">
        <v>74</v>
      </c>
      <c r="AY1363" s="195" t="s">
        <v>166</v>
      </c>
    </row>
    <row r="1364" s="14" customFormat="1">
      <c r="A1364" s="14"/>
      <c r="B1364" s="201"/>
      <c r="C1364" s="14"/>
      <c r="D1364" s="194" t="s">
        <v>175</v>
      </c>
      <c r="E1364" s="202" t="s">
        <v>1</v>
      </c>
      <c r="F1364" s="203" t="s">
        <v>2042</v>
      </c>
      <c r="G1364" s="14"/>
      <c r="H1364" s="204">
        <v>137.72</v>
      </c>
      <c r="I1364" s="205"/>
      <c r="J1364" s="14"/>
      <c r="K1364" s="14"/>
      <c r="L1364" s="201"/>
      <c r="M1364" s="206"/>
      <c r="N1364" s="207"/>
      <c r="O1364" s="207"/>
      <c r="P1364" s="207"/>
      <c r="Q1364" s="207"/>
      <c r="R1364" s="207"/>
      <c r="S1364" s="207"/>
      <c r="T1364" s="208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02" t="s">
        <v>175</v>
      </c>
      <c r="AU1364" s="202" t="s">
        <v>82</v>
      </c>
      <c r="AV1364" s="14" t="s">
        <v>82</v>
      </c>
      <c r="AW1364" s="14" t="s">
        <v>30</v>
      </c>
      <c r="AX1364" s="14" t="s">
        <v>74</v>
      </c>
      <c r="AY1364" s="202" t="s">
        <v>166</v>
      </c>
    </row>
    <row r="1365" s="13" customFormat="1">
      <c r="A1365" s="13"/>
      <c r="B1365" s="193"/>
      <c r="C1365" s="13"/>
      <c r="D1365" s="194" t="s">
        <v>175</v>
      </c>
      <c r="E1365" s="195" t="s">
        <v>1</v>
      </c>
      <c r="F1365" s="196" t="s">
        <v>2043</v>
      </c>
      <c r="G1365" s="13"/>
      <c r="H1365" s="195" t="s">
        <v>1</v>
      </c>
      <c r="I1365" s="197"/>
      <c r="J1365" s="13"/>
      <c r="K1365" s="13"/>
      <c r="L1365" s="193"/>
      <c r="M1365" s="198"/>
      <c r="N1365" s="199"/>
      <c r="O1365" s="199"/>
      <c r="P1365" s="199"/>
      <c r="Q1365" s="199"/>
      <c r="R1365" s="199"/>
      <c r="S1365" s="199"/>
      <c r="T1365" s="200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195" t="s">
        <v>175</v>
      </c>
      <c r="AU1365" s="195" t="s">
        <v>82</v>
      </c>
      <c r="AV1365" s="13" t="s">
        <v>80</v>
      </c>
      <c r="AW1365" s="13" t="s">
        <v>30</v>
      </c>
      <c r="AX1365" s="13" t="s">
        <v>74</v>
      </c>
      <c r="AY1365" s="195" t="s">
        <v>166</v>
      </c>
    </row>
    <row r="1366" s="14" customFormat="1">
      <c r="A1366" s="14"/>
      <c r="B1366" s="201"/>
      <c r="C1366" s="14"/>
      <c r="D1366" s="194" t="s">
        <v>175</v>
      </c>
      <c r="E1366" s="202" t="s">
        <v>1</v>
      </c>
      <c r="F1366" s="203" t="s">
        <v>2044</v>
      </c>
      <c r="G1366" s="14"/>
      <c r="H1366" s="204">
        <v>42.880000000000003</v>
      </c>
      <c r="I1366" s="205"/>
      <c r="J1366" s="14"/>
      <c r="K1366" s="14"/>
      <c r="L1366" s="201"/>
      <c r="M1366" s="206"/>
      <c r="N1366" s="207"/>
      <c r="O1366" s="207"/>
      <c r="P1366" s="207"/>
      <c r="Q1366" s="207"/>
      <c r="R1366" s="207"/>
      <c r="S1366" s="207"/>
      <c r="T1366" s="208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02" t="s">
        <v>175</v>
      </c>
      <c r="AU1366" s="202" t="s">
        <v>82</v>
      </c>
      <c r="AV1366" s="14" t="s">
        <v>82</v>
      </c>
      <c r="AW1366" s="14" t="s">
        <v>30</v>
      </c>
      <c r="AX1366" s="14" t="s">
        <v>74</v>
      </c>
      <c r="AY1366" s="202" t="s">
        <v>166</v>
      </c>
    </row>
    <row r="1367" s="13" customFormat="1">
      <c r="A1367" s="13"/>
      <c r="B1367" s="193"/>
      <c r="C1367" s="13"/>
      <c r="D1367" s="194" t="s">
        <v>175</v>
      </c>
      <c r="E1367" s="195" t="s">
        <v>1</v>
      </c>
      <c r="F1367" s="196" t="s">
        <v>1696</v>
      </c>
      <c r="G1367" s="13"/>
      <c r="H1367" s="195" t="s">
        <v>1</v>
      </c>
      <c r="I1367" s="197"/>
      <c r="J1367" s="13"/>
      <c r="K1367" s="13"/>
      <c r="L1367" s="193"/>
      <c r="M1367" s="198"/>
      <c r="N1367" s="199"/>
      <c r="O1367" s="199"/>
      <c r="P1367" s="199"/>
      <c r="Q1367" s="199"/>
      <c r="R1367" s="199"/>
      <c r="S1367" s="199"/>
      <c r="T1367" s="200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195" t="s">
        <v>175</v>
      </c>
      <c r="AU1367" s="195" t="s">
        <v>82</v>
      </c>
      <c r="AV1367" s="13" t="s">
        <v>80</v>
      </c>
      <c r="AW1367" s="13" t="s">
        <v>30</v>
      </c>
      <c r="AX1367" s="13" t="s">
        <v>74</v>
      </c>
      <c r="AY1367" s="195" t="s">
        <v>166</v>
      </c>
    </row>
    <row r="1368" s="14" customFormat="1">
      <c r="A1368" s="14"/>
      <c r="B1368" s="201"/>
      <c r="C1368" s="14"/>
      <c r="D1368" s="194" t="s">
        <v>175</v>
      </c>
      <c r="E1368" s="202" t="s">
        <v>1</v>
      </c>
      <c r="F1368" s="203" t="s">
        <v>2045</v>
      </c>
      <c r="G1368" s="14"/>
      <c r="H1368" s="204">
        <v>5.9400000000000004</v>
      </c>
      <c r="I1368" s="205"/>
      <c r="J1368" s="14"/>
      <c r="K1368" s="14"/>
      <c r="L1368" s="201"/>
      <c r="M1368" s="206"/>
      <c r="N1368" s="207"/>
      <c r="O1368" s="207"/>
      <c r="P1368" s="207"/>
      <c r="Q1368" s="207"/>
      <c r="R1368" s="207"/>
      <c r="S1368" s="207"/>
      <c r="T1368" s="208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02" t="s">
        <v>175</v>
      </c>
      <c r="AU1368" s="202" t="s">
        <v>82</v>
      </c>
      <c r="AV1368" s="14" t="s">
        <v>82</v>
      </c>
      <c r="AW1368" s="14" t="s">
        <v>30</v>
      </c>
      <c r="AX1368" s="14" t="s">
        <v>74</v>
      </c>
      <c r="AY1368" s="202" t="s">
        <v>166</v>
      </c>
    </row>
    <row r="1369" s="15" customFormat="1">
      <c r="A1369" s="15"/>
      <c r="B1369" s="209"/>
      <c r="C1369" s="15"/>
      <c r="D1369" s="194" t="s">
        <v>175</v>
      </c>
      <c r="E1369" s="210" t="s">
        <v>1</v>
      </c>
      <c r="F1369" s="211" t="s">
        <v>180</v>
      </c>
      <c r="G1369" s="15"/>
      <c r="H1369" s="212">
        <v>204.38999999999999</v>
      </c>
      <c r="I1369" s="213"/>
      <c r="J1369" s="15"/>
      <c r="K1369" s="15"/>
      <c r="L1369" s="209"/>
      <c r="M1369" s="214"/>
      <c r="N1369" s="215"/>
      <c r="O1369" s="215"/>
      <c r="P1369" s="215"/>
      <c r="Q1369" s="215"/>
      <c r="R1369" s="215"/>
      <c r="S1369" s="215"/>
      <c r="T1369" s="216"/>
      <c r="U1369" s="15"/>
      <c r="V1369" s="15"/>
      <c r="W1369" s="15"/>
      <c r="X1369" s="15"/>
      <c r="Y1369" s="15"/>
      <c r="Z1369" s="15"/>
      <c r="AA1369" s="15"/>
      <c r="AB1369" s="15"/>
      <c r="AC1369" s="15"/>
      <c r="AD1369" s="15"/>
      <c r="AE1369" s="15"/>
      <c r="AT1369" s="210" t="s">
        <v>175</v>
      </c>
      <c r="AU1369" s="210" t="s">
        <v>82</v>
      </c>
      <c r="AV1369" s="15" t="s">
        <v>173</v>
      </c>
      <c r="AW1369" s="15" t="s">
        <v>30</v>
      </c>
      <c r="AX1369" s="15" t="s">
        <v>80</v>
      </c>
      <c r="AY1369" s="210" t="s">
        <v>166</v>
      </c>
    </row>
    <row r="1370" s="2" customFormat="1" ht="24.15" customHeight="1">
      <c r="A1370" s="38"/>
      <c r="B1370" s="179"/>
      <c r="C1370" s="180" t="s">
        <v>2046</v>
      </c>
      <c r="D1370" s="180" t="s">
        <v>168</v>
      </c>
      <c r="E1370" s="181" t="s">
        <v>2047</v>
      </c>
      <c r="F1370" s="182" t="s">
        <v>2048</v>
      </c>
      <c r="G1370" s="183" t="s">
        <v>171</v>
      </c>
      <c r="H1370" s="184">
        <v>111.996</v>
      </c>
      <c r="I1370" s="185"/>
      <c r="J1370" s="186">
        <f>ROUND(I1370*H1370,2)</f>
        <v>0</v>
      </c>
      <c r="K1370" s="182" t="s">
        <v>172</v>
      </c>
      <c r="L1370" s="39"/>
      <c r="M1370" s="187" t="s">
        <v>1</v>
      </c>
      <c r="N1370" s="188" t="s">
        <v>39</v>
      </c>
      <c r="O1370" s="77"/>
      <c r="P1370" s="189">
        <f>O1370*H1370</f>
        <v>0</v>
      </c>
      <c r="Q1370" s="189">
        <v>6.9999999999999994E-05</v>
      </c>
      <c r="R1370" s="189">
        <f>Q1370*H1370</f>
        <v>0.0078397199999999997</v>
      </c>
      <c r="S1370" s="189">
        <v>0</v>
      </c>
      <c r="T1370" s="190">
        <f>S1370*H1370</f>
        <v>0</v>
      </c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R1370" s="191" t="s">
        <v>286</v>
      </c>
      <c r="AT1370" s="191" t="s">
        <v>168</v>
      </c>
      <c r="AU1370" s="191" t="s">
        <v>82</v>
      </c>
      <c r="AY1370" s="19" t="s">
        <v>166</v>
      </c>
      <c r="BE1370" s="192">
        <f>IF(N1370="základní",J1370,0)</f>
        <v>0</v>
      </c>
      <c r="BF1370" s="192">
        <f>IF(N1370="snížená",J1370,0)</f>
        <v>0</v>
      </c>
      <c r="BG1370" s="192">
        <f>IF(N1370="zákl. přenesená",J1370,0)</f>
        <v>0</v>
      </c>
      <c r="BH1370" s="192">
        <f>IF(N1370="sníž. přenesená",J1370,0)</f>
        <v>0</v>
      </c>
      <c r="BI1370" s="192">
        <f>IF(N1370="nulová",J1370,0)</f>
        <v>0</v>
      </c>
      <c r="BJ1370" s="19" t="s">
        <v>80</v>
      </c>
      <c r="BK1370" s="192">
        <f>ROUND(I1370*H1370,2)</f>
        <v>0</v>
      </c>
      <c r="BL1370" s="19" t="s">
        <v>286</v>
      </c>
      <c r="BM1370" s="191" t="s">
        <v>2049</v>
      </c>
    </row>
    <row r="1371" s="13" customFormat="1">
      <c r="A1371" s="13"/>
      <c r="B1371" s="193"/>
      <c r="C1371" s="13"/>
      <c r="D1371" s="194" t="s">
        <v>175</v>
      </c>
      <c r="E1371" s="195" t="s">
        <v>1</v>
      </c>
      <c r="F1371" s="196" t="s">
        <v>2050</v>
      </c>
      <c r="G1371" s="13"/>
      <c r="H1371" s="195" t="s">
        <v>1</v>
      </c>
      <c r="I1371" s="197"/>
      <c r="J1371" s="13"/>
      <c r="K1371" s="13"/>
      <c r="L1371" s="193"/>
      <c r="M1371" s="198"/>
      <c r="N1371" s="199"/>
      <c r="O1371" s="199"/>
      <c r="P1371" s="199"/>
      <c r="Q1371" s="199"/>
      <c r="R1371" s="199"/>
      <c r="S1371" s="199"/>
      <c r="T1371" s="200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195" t="s">
        <v>175</v>
      </c>
      <c r="AU1371" s="195" t="s">
        <v>82</v>
      </c>
      <c r="AV1371" s="13" t="s">
        <v>80</v>
      </c>
      <c r="AW1371" s="13" t="s">
        <v>30</v>
      </c>
      <c r="AX1371" s="13" t="s">
        <v>74</v>
      </c>
      <c r="AY1371" s="195" t="s">
        <v>166</v>
      </c>
    </row>
    <row r="1372" s="14" customFormat="1">
      <c r="A1372" s="14"/>
      <c r="B1372" s="201"/>
      <c r="C1372" s="14"/>
      <c r="D1372" s="194" t="s">
        <v>175</v>
      </c>
      <c r="E1372" s="202" t="s">
        <v>1</v>
      </c>
      <c r="F1372" s="203" t="s">
        <v>2051</v>
      </c>
      <c r="G1372" s="14"/>
      <c r="H1372" s="204">
        <v>111.996</v>
      </c>
      <c r="I1372" s="205"/>
      <c r="J1372" s="14"/>
      <c r="K1372" s="14"/>
      <c r="L1372" s="201"/>
      <c r="M1372" s="206"/>
      <c r="N1372" s="207"/>
      <c r="O1372" s="207"/>
      <c r="P1372" s="207"/>
      <c r="Q1372" s="207"/>
      <c r="R1372" s="207"/>
      <c r="S1372" s="207"/>
      <c r="T1372" s="208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02" t="s">
        <v>175</v>
      </c>
      <c r="AU1372" s="202" t="s">
        <v>82</v>
      </c>
      <c r="AV1372" s="14" t="s">
        <v>82</v>
      </c>
      <c r="AW1372" s="14" t="s">
        <v>30</v>
      </c>
      <c r="AX1372" s="14" t="s">
        <v>80</v>
      </c>
      <c r="AY1372" s="202" t="s">
        <v>166</v>
      </c>
    </row>
    <row r="1373" s="2" customFormat="1" ht="24.15" customHeight="1">
      <c r="A1373" s="38"/>
      <c r="B1373" s="179"/>
      <c r="C1373" s="180" t="s">
        <v>2052</v>
      </c>
      <c r="D1373" s="180" t="s">
        <v>168</v>
      </c>
      <c r="E1373" s="181" t="s">
        <v>2053</v>
      </c>
      <c r="F1373" s="182" t="s">
        <v>2054</v>
      </c>
      <c r="G1373" s="183" t="s">
        <v>171</v>
      </c>
      <c r="H1373" s="184">
        <v>111.996</v>
      </c>
      <c r="I1373" s="185"/>
      <c r="J1373" s="186">
        <f>ROUND(I1373*H1373,2)</f>
        <v>0</v>
      </c>
      <c r="K1373" s="182" t="s">
        <v>172</v>
      </c>
      <c r="L1373" s="39"/>
      <c r="M1373" s="187" t="s">
        <v>1</v>
      </c>
      <c r="N1373" s="188" t="s">
        <v>39</v>
      </c>
      <c r="O1373" s="77"/>
      <c r="P1373" s="189">
        <f>O1373*H1373</f>
        <v>0</v>
      </c>
      <c r="Q1373" s="189">
        <v>0.00013999999999999999</v>
      </c>
      <c r="R1373" s="189">
        <f>Q1373*H1373</f>
        <v>0.015679439999999999</v>
      </c>
      <c r="S1373" s="189">
        <v>0</v>
      </c>
      <c r="T1373" s="190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191" t="s">
        <v>286</v>
      </c>
      <c r="AT1373" s="191" t="s">
        <v>168</v>
      </c>
      <c r="AU1373" s="191" t="s">
        <v>82</v>
      </c>
      <c r="AY1373" s="19" t="s">
        <v>166</v>
      </c>
      <c r="BE1373" s="192">
        <f>IF(N1373="základní",J1373,0)</f>
        <v>0</v>
      </c>
      <c r="BF1373" s="192">
        <f>IF(N1373="snížená",J1373,0)</f>
        <v>0</v>
      </c>
      <c r="BG1373" s="192">
        <f>IF(N1373="zákl. přenesená",J1373,0)</f>
        <v>0</v>
      </c>
      <c r="BH1373" s="192">
        <f>IF(N1373="sníž. přenesená",J1373,0)</f>
        <v>0</v>
      </c>
      <c r="BI1373" s="192">
        <f>IF(N1373="nulová",J1373,0)</f>
        <v>0</v>
      </c>
      <c r="BJ1373" s="19" t="s">
        <v>80</v>
      </c>
      <c r="BK1373" s="192">
        <f>ROUND(I1373*H1373,2)</f>
        <v>0</v>
      </c>
      <c r="BL1373" s="19" t="s">
        <v>286</v>
      </c>
      <c r="BM1373" s="191" t="s">
        <v>2055</v>
      </c>
    </row>
    <row r="1374" s="13" customFormat="1">
      <c r="A1374" s="13"/>
      <c r="B1374" s="193"/>
      <c r="C1374" s="13"/>
      <c r="D1374" s="194" t="s">
        <v>175</v>
      </c>
      <c r="E1374" s="195" t="s">
        <v>1</v>
      </c>
      <c r="F1374" s="196" t="s">
        <v>2050</v>
      </c>
      <c r="G1374" s="13"/>
      <c r="H1374" s="195" t="s">
        <v>1</v>
      </c>
      <c r="I1374" s="197"/>
      <c r="J1374" s="13"/>
      <c r="K1374" s="13"/>
      <c r="L1374" s="193"/>
      <c r="M1374" s="198"/>
      <c r="N1374" s="199"/>
      <c r="O1374" s="199"/>
      <c r="P1374" s="199"/>
      <c r="Q1374" s="199"/>
      <c r="R1374" s="199"/>
      <c r="S1374" s="199"/>
      <c r="T1374" s="200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195" t="s">
        <v>175</v>
      </c>
      <c r="AU1374" s="195" t="s">
        <v>82</v>
      </c>
      <c r="AV1374" s="13" t="s">
        <v>80</v>
      </c>
      <c r="AW1374" s="13" t="s">
        <v>30</v>
      </c>
      <c r="AX1374" s="13" t="s">
        <v>74</v>
      </c>
      <c r="AY1374" s="195" t="s">
        <v>166</v>
      </c>
    </row>
    <row r="1375" s="14" customFormat="1">
      <c r="A1375" s="14"/>
      <c r="B1375" s="201"/>
      <c r="C1375" s="14"/>
      <c r="D1375" s="194" t="s">
        <v>175</v>
      </c>
      <c r="E1375" s="202" t="s">
        <v>1</v>
      </c>
      <c r="F1375" s="203" t="s">
        <v>2051</v>
      </c>
      <c r="G1375" s="14"/>
      <c r="H1375" s="204">
        <v>111.996</v>
      </c>
      <c r="I1375" s="205"/>
      <c r="J1375" s="14"/>
      <c r="K1375" s="14"/>
      <c r="L1375" s="201"/>
      <c r="M1375" s="206"/>
      <c r="N1375" s="207"/>
      <c r="O1375" s="207"/>
      <c r="P1375" s="207"/>
      <c r="Q1375" s="207"/>
      <c r="R1375" s="207"/>
      <c r="S1375" s="207"/>
      <c r="T1375" s="208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02" t="s">
        <v>175</v>
      </c>
      <c r="AU1375" s="202" t="s">
        <v>82</v>
      </c>
      <c r="AV1375" s="14" t="s">
        <v>82</v>
      </c>
      <c r="AW1375" s="14" t="s">
        <v>30</v>
      </c>
      <c r="AX1375" s="14" t="s">
        <v>80</v>
      </c>
      <c r="AY1375" s="202" t="s">
        <v>166</v>
      </c>
    </row>
    <row r="1376" s="2" customFormat="1" ht="24.15" customHeight="1">
      <c r="A1376" s="38"/>
      <c r="B1376" s="179"/>
      <c r="C1376" s="180" t="s">
        <v>2056</v>
      </c>
      <c r="D1376" s="180" t="s">
        <v>168</v>
      </c>
      <c r="E1376" s="181" t="s">
        <v>2057</v>
      </c>
      <c r="F1376" s="182" t="s">
        <v>2058</v>
      </c>
      <c r="G1376" s="183" t="s">
        <v>171</v>
      </c>
      <c r="H1376" s="184">
        <v>111.996</v>
      </c>
      <c r="I1376" s="185"/>
      <c r="J1376" s="186">
        <f>ROUND(I1376*H1376,2)</f>
        <v>0</v>
      </c>
      <c r="K1376" s="182" t="s">
        <v>172</v>
      </c>
      <c r="L1376" s="39"/>
      <c r="M1376" s="187" t="s">
        <v>1</v>
      </c>
      <c r="N1376" s="188" t="s">
        <v>39</v>
      </c>
      <c r="O1376" s="77"/>
      <c r="P1376" s="189">
        <f>O1376*H1376</f>
        <v>0</v>
      </c>
      <c r="Q1376" s="189">
        <v>0.00012</v>
      </c>
      <c r="R1376" s="189">
        <f>Q1376*H1376</f>
        <v>0.01343952</v>
      </c>
      <c r="S1376" s="189">
        <v>0</v>
      </c>
      <c r="T1376" s="190">
        <f>S1376*H1376</f>
        <v>0</v>
      </c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R1376" s="191" t="s">
        <v>286</v>
      </c>
      <c r="AT1376" s="191" t="s">
        <v>168</v>
      </c>
      <c r="AU1376" s="191" t="s">
        <v>82</v>
      </c>
      <c r="AY1376" s="19" t="s">
        <v>166</v>
      </c>
      <c r="BE1376" s="192">
        <f>IF(N1376="základní",J1376,0)</f>
        <v>0</v>
      </c>
      <c r="BF1376" s="192">
        <f>IF(N1376="snížená",J1376,0)</f>
        <v>0</v>
      </c>
      <c r="BG1376" s="192">
        <f>IF(N1376="zákl. přenesená",J1376,0)</f>
        <v>0</v>
      </c>
      <c r="BH1376" s="192">
        <f>IF(N1376="sníž. přenesená",J1376,0)</f>
        <v>0</v>
      </c>
      <c r="BI1376" s="192">
        <f>IF(N1376="nulová",J1376,0)</f>
        <v>0</v>
      </c>
      <c r="BJ1376" s="19" t="s">
        <v>80</v>
      </c>
      <c r="BK1376" s="192">
        <f>ROUND(I1376*H1376,2)</f>
        <v>0</v>
      </c>
      <c r="BL1376" s="19" t="s">
        <v>286</v>
      </c>
      <c r="BM1376" s="191" t="s">
        <v>2059</v>
      </c>
    </row>
    <row r="1377" s="13" customFormat="1">
      <c r="A1377" s="13"/>
      <c r="B1377" s="193"/>
      <c r="C1377" s="13"/>
      <c r="D1377" s="194" t="s">
        <v>175</v>
      </c>
      <c r="E1377" s="195" t="s">
        <v>1</v>
      </c>
      <c r="F1377" s="196" t="s">
        <v>2050</v>
      </c>
      <c r="G1377" s="13"/>
      <c r="H1377" s="195" t="s">
        <v>1</v>
      </c>
      <c r="I1377" s="197"/>
      <c r="J1377" s="13"/>
      <c r="K1377" s="13"/>
      <c r="L1377" s="193"/>
      <c r="M1377" s="198"/>
      <c r="N1377" s="199"/>
      <c r="O1377" s="199"/>
      <c r="P1377" s="199"/>
      <c r="Q1377" s="199"/>
      <c r="R1377" s="199"/>
      <c r="S1377" s="199"/>
      <c r="T1377" s="200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195" t="s">
        <v>175</v>
      </c>
      <c r="AU1377" s="195" t="s">
        <v>82</v>
      </c>
      <c r="AV1377" s="13" t="s">
        <v>80</v>
      </c>
      <c r="AW1377" s="13" t="s">
        <v>30</v>
      </c>
      <c r="AX1377" s="13" t="s">
        <v>74</v>
      </c>
      <c r="AY1377" s="195" t="s">
        <v>166</v>
      </c>
    </row>
    <row r="1378" s="14" customFormat="1">
      <c r="A1378" s="14"/>
      <c r="B1378" s="201"/>
      <c r="C1378" s="14"/>
      <c r="D1378" s="194" t="s">
        <v>175</v>
      </c>
      <c r="E1378" s="202" t="s">
        <v>1</v>
      </c>
      <c r="F1378" s="203" t="s">
        <v>2051</v>
      </c>
      <c r="G1378" s="14"/>
      <c r="H1378" s="204">
        <v>111.996</v>
      </c>
      <c r="I1378" s="205"/>
      <c r="J1378" s="14"/>
      <c r="K1378" s="14"/>
      <c r="L1378" s="201"/>
      <c r="M1378" s="206"/>
      <c r="N1378" s="207"/>
      <c r="O1378" s="207"/>
      <c r="P1378" s="207"/>
      <c r="Q1378" s="207"/>
      <c r="R1378" s="207"/>
      <c r="S1378" s="207"/>
      <c r="T1378" s="208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02" t="s">
        <v>175</v>
      </c>
      <c r="AU1378" s="202" t="s">
        <v>82</v>
      </c>
      <c r="AV1378" s="14" t="s">
        <v>82</v>
      </c>
      <c r="AW1378" s="14" t="s">
        <v>30</v>
      </c>
      <c r="AX1378" s="14" t="s">
        <v>80</v>
      </c>
      <c r="AY1378" s="202" t="s">
        <v>166</v>
      </c>
    </row>
    <row r="1379" s="12" customFormat="1" ht="22.8" customHeight="1">
      <c r="A1379" s="12"/>
      <c r="B1379" s="166"/>
      <c r="C1379" s="12"/>
      <c r="D1379" s="167" t="s">
        <v>73</v>
      </c>
      <c r="E1379" s="177" t="s">
        <v>2060</v>
      </c>
      <c r="F1379" s="177" t="s">
        <v>2061</v>
      </c>
      <c r="G1379" s="12"/>
      <c r="H1379" s="12"/>
      <c r="I1379" s="169"/>
      <c r="J1379" s="178">
        <f>BK1379</f>
        <v>0</v>
      </c>
      <c r="K1379" s="12"/>
      <c r="L1379" s="166"/>
      <c r="M1379" s="171"/>
      <c r="N1379" s="172"/>
      <c r="O1379" s="172"/>
      <c r="P1379" s="173">
        <f>SUM(P1380:P1388)</f>
        <v>0</v>
      </c>
      <c r="Q1379" s="172"/>
      <c r="R1379" s="173">
        <f>SUM(R1380:R1388)</f>
        <v>0.061728240000000004</v>
      </c>
      <c r="S1379" s="172"/>
      <c r="T1379" s="174">
        <f>SUM(T1380:T1388)</f>
        <v>0</v>
      </c>
      <c r="U1379" s="12"/>
      <c r="V1379" s="12"/>
      <c r="W1379" s="12"/>
      <c r="X1379" s="12"/>
      <c r="Y1379" s="12"/>
      <c r="Z1379" s="12"/>
      <c r="AA1379" s="12"/>
      <c r="AB1379" s="12"/>
      <c r="AC1379" s="12"/>
      <c r="AD1379" s="12"/>
      <c r="AE1379" s="12"/>
      <c r="AR1379" s="167" t="s">
        <v>82</v>
      </c>
      <c r="AT1379" s="175" t="s">
        <v>73</v>
      </c>
      <c r="AU1379" s="175" t="s">
        <v>80</v>
      </c>
      <c r="AY1379" s="167" t="s">
        <v>166</v>
      </c>
      <c r="BK1379" s="176">
        <f>SUM(BK1380:BK1388)</f>
        <v>0</v>
      </c>
    </row>
    <row r="1380" s="2" customFormat="1" ht="24.15" customHeight="1">
      <c r="A1380" s="38"/>
      <c r="B1380" s="179"/>
      <c r="C1380" s="180" t="s">
        <v>2062</v>
      </c>
      <c r="D1380" s="180" t="s">
        <v>168</v>
      </c>
      <c r="E1380" s="181" t="s">
        <v>2063</v>
      </c>
      <c r="F1380" s="182" t="s">
        <v>2064</v>
      </c>
      <c r="G1380" s="183" t="s">
        <v>171</v>
      </c>
      <c r="H1380" s="184">
        <v>125.976</v>
      </c>
      <c r="I1380" s="185"/>
      <c r="J1380" s="186">
        <f>ROUND(I1380*H1380,2)</f>
        <v>0</v>
      </c>
      <c r="K1380" s="182" t="s">
        <v>172</v>
      </c>
      <c r="L1380" s="39"/>
      <c r="M1380" s="187" t="s">
        <v>1</v>
      </c>
      <c r="N1380" s="188" t="s">
        <v>39</v>
      </c>
      <c r="O1380" s="77"/>
      <c r="P1380" s="189">
        <f>O1380*H1380</f>
        <v>0</v>
      </c>
      <c r="Q1380" s="189">
        <v>0.00020000000000000001</v>
      </c>
      <c r="R1380" s="189">
        <f>Q1380*H1380</f>
        <v>0.025195200000000001</v>
      </c>
      <c r="S1380" s="189">
        <v>0</v>
      </c>
      <c r="T1380" s="190">
        <f>S1380*H1380</f>
        <v>0</v>
      </c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  <c r="AE1380" s="38"/>
      <c r="AR1380" s="191" t="s">
        <v>286</v>
      </c>
      <c r="AT1380" s="191" t="s">
        <v>168</v>
      </c>
      <c r="AU1380" s="191" t="s">
        <v>82</v>
      </c>
      <c r="AY1380" s="19" t="s">
        <v>166</v>
      </c>
      <c r="BE1380" s="192">
        <f>IF(N1380="základní",J1380,0)</f>
        <v>0</v>
      </c>
      <c r="BF1380" s="192">
        <f>IF(N1380="snížená",J1380,0)</f>
        <v>0</v>
      </c>
      <c r="BG1380" s="192">
        <f>IF(N1380="zákl. přenesená",J1380,0)</f>
        <v>0</v>
      </c>
      <c r="BH1380" s="192">
        <f>IF(N1380="sníž. přenesená",J1380,0)</f>
        <v>0</v>
      </c>
      <c r="BI1380" s="192">
        <f>IF(N1380="nulová",J1380,0)</f>
        <v>0</v>
      </c>
      <c r="BJ1380" s="19" t="s">
        <v>80</v>
      </c>
      <c r="BK1380" s="192">
        <f>ROUND(I1380*H1380,2)</f>
        <v>0</v>
      </c>
      <c r="BL1380" s="19" t="s">
        <v>286</v>
      </c>
      <c r="BM1380" s="191" t="s">
        <v>2065</v>
      </c>
    </row>
    <row r="1381" s="13" customFormat="1">
      <c r="A1381" s="13"/>
      <c r="B1381" s="193"/>
      <c r="C1381" s="13"/>
      <c r="D1381" s="194" t="s">
        <v>175</v>
      </c>
      <c r="E1381" s="195" t="s">
        <v>1</v>
      </c>
      <c r="F1381" s="196" t="s">
        <v>2066</v>
      </c>
      <c r="G1381" s="13"/>
      <c r="H1381" s="195" t="s">
        <v>1</v>
      </c>
      <c r="I1381" s="197"/>
      <c r="J1381" s="13"/>
      <c r="K1381" s="13"/>
      <c r="L1381" s="193"/>
      <c r="M1381" s="198"/>
      <c r="N1381" s="199"/>
      <c r="O1381" s="199"/>
      <c r="P1381" s="199"/>
      <c r="Q1381" s="199"/>
      <c r="R1381" s="199"/>
      <c r="S1381" s="199"/>
      <c r="T1381" s="200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195" t="s">
        <v>175</v>
      </c>
      <c r="AU1381" s="195" t="s">
        <v>82</v>
      </c>
      <c r="AV1381" s="13" t="s">
        <v>80</v>
      </c>
      <c r="AW1381" s="13" t="s">
        <v>30</v>
      </c>
      <c r="AX1381" s="13" t="s">
        <v>74</v>
      </c>
      <c r="AY1381" s="195" t="s">
        <v>166</v>
      </c>
    </row>
    <row r="1382" s="14" customFormat="1">
      <c r="A1382" s="14"/>
      <c r="B1382" s="201"/>
      <c r="C1382" s="14"/>
      <c r="D1382" s="194" t="s">
        <v>175</v>
      </c>
      <c r="E1382" s="202" t="s">
        <v>1</v>
      </c>
      <c r="F1382" s="203" t="s">
        <v>2067</v>
      </c>
      <c r="G1382" s="14"/>
      <c r="H1382" s="204">
        <v>74.849999999999994</v>
      </c>
      <c r="I1382" s="205"/>
      <c r="J1382" s="14"/>
      <c r="K1382" s="14"/>
      <c r="L1382" s="201"/>
      <c r="M1382" s="206"/>
      <c r="N1382" s="207"/>
      <c r="O1382" s="207"/>
      <c r="P1382" s="207"/>
      <c r="Q1382" s="207"/>
      <c r="R1382" s="207"/>
      <c r="S1382" s="207"/>
      <c r="T1382" s="208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02" t="s">
        <v>175</v>
      </c>
      <c r="AU1382" s="202" t="s">
        <v>82</v>
      </c>
      <c r="AV1382" s="14" t="s">
        <v>82</v>
      </c>
      <c r="AW1382" s="14" t="s">
        <v>30</v>
      </c>
      <c r="AX1382" s="14" t="s">
        <v>74</v>
      </c>
      <c r="AY1382" s="202" t="s">
        <v>166</v>
      </c>
    </row>
    <row r="1383" s="13" customFormat="1">
      <c r="A1383" s="13"/>
      <c r="B1383" s="193"/>
      <c r="C1383" s="13"/>
      <c r="D1383" s="194" t="s">
        <v>175</v>
      </c>
      <c r="E1383" s="195" t="s">
        <v>1</v>
      </c>
      <c r="F1383" s="196" t="s">
        <v>778</v>
      </c>
      <c r="G1383" s="13"/>
      <c r="H1383" s="195" t="s">
        <v>1</v>
      </c>
      <c r="I1383" s="197"/>
      <c r="J1383" s="13"/>
      <c r="K1383" s="13"/>
      <c r="L1383" s="193"/>
      <c r="M1383" s="198"/>
      <c r="N1383" s="199"/>
      <c r="O1383" s="199"/>
      <c r="P1383" s="199"/>
      <c r="Q1383" s="199"/>
      <c r="R1383" s="199"/>
      <c r="S1383" s="199"/>
      <c r="T1383" s="200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195" t="s">
        <v>175</v>
      </c>
      <c r="AU1383" s="195" t="s">
        <v>82</v>
      </c>
      <c r="AV1383" s="13" t="s">
        <v>80</v>
      </c>
      <c r="AW1383" s="13" t="s">
        <v>30</v>
      </c>
      <c r="AX1383" s="13" t="s">
        <v>74</v>
      </c>
      <c r="AY1383" s="195" t="s">
        <v>166</v>
      </c>
    </row>
    <row r="1384" s="14" customFormat="1">
      <c r="A1384" s="14"/>
      <c r="B1384" s="201"/>
      <c r="C1384" s="14"/>
      <c r="D1384" s="194" t="s">
        <v>175</v>
      </c>
      <c r="E1384" s="202" t="s">
        <v>1</v>
      </c>
      <c r="F1384" s="203" t="s">
        <v>2068</v>
      </c>
      <c r="G1384" s="14"/>
      <c r="H1384" s="204">
        <v>24.698</v>
      </c>
      <c r="I1384" s="205"/>
      <c r="J1384" s="14"/>
      <c r="K1384" s="14"/>
      <c r="L1384" s="201"/>
      <c r="M1384" s="206"/>
      <c r="N1384" s="207"/>
      <c r="O1384" s="207"/>
      <c r="P1384" s="207"/>
      <c r="Q1384" s="207"/>
      <c r="R1384" s="207"/>
      <c r="S1384" s="207"/>
      <c r="T1384" s="208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02" t="s">
        <v>175</v>
      </c>
      <c r="AU1384" s="202" t="s">
        <v>82</v>
      </c>
      <c r="AV1384" s="14" t="s">
        <v>82</v>
      </c>
      <c r="AW1384" s="14" t="s">
        <v>30</v>
      </c>
      <c r="AX1384" s="14" t="s">
        <v>74</v>
      </c>
      <c r="AY1384" s="202" t="s">
        <v>166</v>
      </c>
    </row>
    <row r="1385" s="13" customFormat="1">
      <c r="A1385" s="13"/>
      <c r="B1385" s="193"/>
      <c r="C1385" s="13"/>
      <c r="D1385" s="194" t="s">
        <v>175</v>
      </c>
      <c r="E1385" s="195" t="s">
        <v>1</v>
      </c>
      <c r="F1385" s="196" t="s">
        <v>2069</v>
      </c>
      <c r="G1385" s="13"/>
      <c r="H1385" s="195" t="s">
        <v>1</v>
      </c>
      <c r="I1385" s="197"/>
      <c r="J1385" s="13"/>
      <c r="K1385" s="13"/>
      <c r="L1385" s="193"/>
      <c r="M1385" s="198"/>
      <c r="N1385" s="199"/>
      <c r="O1385" s="199"/>
      <c r="P1385" s="199"/>
      <c r="Q1385" s="199"/>
      <c r="R1385" s="199"/>
      <c r="S1385" s="199"/>
      <c r="T1385" s="200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195" t="s">
        <v>175</v>
      </c>
      <c r="AU1385" s="195" t="s">
        <v>82</v>
      </c>
      <c r="AV1385" s="13" t="s">
        <v>80</v>
      </c>
      <c r="AW1385" s="13" t="s">
        <v>30</v>
      </c>
      <c r="AX1385" s="13" t="s">
        <v>74</v>
      </c>
      <c r="AY1385" s="195" t="s">
        <v>166</v>
      </c>
    </row>
    <row r="1386" s="14" customFormat="1">
      <c r="A1386" s="14"/>
      <c r="B1386" s="201"/>
      <c r="C1386" s="14"/>
      <c r="D1386" s="194" t="s">
        <v>175</v>
      </c>
      <c r="E1386" s="202" t="s">
        <v>1</v>
      </c>
      <c r="F1386" s="203" t="s">
        <v>2070</v>
      </c>
      <c r="G1386" s="14"/>
      <c r="H1386" s="204">
        <v>26.428000000000001</v>
      </c>
      <c r="I1386" s="205"/>
      <c r="J1386" s="14"/>
      <c r="K1386" s="14"/>
      <c r="L1386" s="201"/>
      <c r="M1386" s="206"/>
      <c r="N1386" s="207"/>
      <c r="O1386" s="207"/>
      <c r="P1386" s="207"/>
      <c r="Q1386" s="207"/>
      <c r="R1386" s="207"/>
      <c r="S1386" s="207"/>
      <c r="T1386" s="208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02" t="s">
        <v>175</v>
      </c>
      <c r="AU1386" s="202" t="s">
        <v>82</v>
      </c>
      <c r="AV1386" s="14" t="s">
        <v>82</v>
      </c>
      <c r="AW1386" s="14" t="s">
        <v>30</v>
      </c>
      <c r="AX1386" s="14" t="s">
        <v>74</v>
      </c>
      <c r="AY1386" s="202" t="s">
        <v>166</v>
      </c>
    </row>
    <row r="1387" s="15" customFormat="1">
      <c r="A1387" s="15"/>
      <c r="B1387" s="209"/>
      <c r="C1387" s="15"/>
      <c r="D1387" s="194" t="s">
        <v>175</v>
      </c>
      <c r="E1387" s="210" t="s">
        <v>1</v>
      </c>
      <c r="F1387" s="211" t="s">
        <v>180</v>
      </c>
      <c r="G1387" s="15"/>
      <c r="H1387" s="212">
        <v>125.976</v>
      </c>
      <c r="I1387" s="213"/>
      <c r="J1387" s="15"/>
      <c r="K1387" s="15"/>
      <c r="L1387" s="209"/>
      <c r="M1387" s="214"/>
      <c r="N1387" s="215"/>
      <c r="O1387" s="215"/>
      <c r="P1387" s="215"/>
      <c r="Q1387" s="215"/>
      <c r="R1387" s="215"/>
      <c r="S1387" s="215"/>
      <c r="T1387" s="216"/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15"/>
      <c r="AT1387" s="210" t="s">
        <v>175</v>
      </c>
      <c r="AU1387" s="210" t="s">
        <v>82</v>
      </c>
      <c r="AV1387" s="15" t="s">
        <v>173</v>
      </c>
      <c r="AW1387" s="15" t="s">
        <v>30</v>
      </c>
      <c r="AX1387" s="15" t="s">
        <v>80</v>
      </c>
      <c r="AY1387" s="210" t="s">
        <v>166</v>
      </c>
    </row>
    <row r="1388" s="2" customFormat="1" ht="33" customHeight="1">
      <c r="A1388" s="38"/>
      <c r="B1388" s="179"/>
      <c r="C1388" s="180" t="s">
        <v>2071</v>
      </c>
      <c r="D1388" s="180" t="s">
        <v>168</v>
      </c>
      <c r="E1388" s="181" t="s">
        <v>2072</v>
      </c>
      <c r="F1388" s="182" t="s">
        <v>2073</v>
      </c>
      <c r="G1388" s="183" t="s">
        <v>171</v>
      </c>
      <c r="H1388" s="184">
        <v>125.976</v>
      </c>
      <c r="I1388" s="185"/>
      <c r="J1388" s="186">
        <f>ROUND(I1388*H1388,2)</f>
        <v>0</v>
      </c>
      <c r="K1388" s="182" t="s">
        <v>172</v>
      </c>
      <c r="L1388" s="39"/>
      <c r="M1388" s="236" t="s">
        <v>1</v>
      </c>
      <c r="N1388" s="237" t="s">
        <v>39</v>
      </c>
      <c r="O1388" s="238"/>
      <c r="P1388" s="239">
        <f>O1388*H1388</f>
        <v>0</v>
      </c>
      <c r="Q1388" s="239">
        <v>0.00029</v>
      </c>
      <c r="R1388" s="239">
        <f>Q1388*H1388</f>
        <v>0.036533040000000003</v>
      </c>
      <c r="S1388" s="239">
        <v>0</v>
      </c>
      <c r="T1388" s="240">
        <f>S1388*H1388</f>
        <v>0</v>
      </c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R1388" s="191" t="s">
        <v>286</v>
      </c>
      <c r="AT1388" s="191" t="s">
        <v>168</v>
      </c>
      <c r="AU1388" s="191" t="s">
        <v>82</v>
      </c>
      <c r="AY1388" s="19" t="s">
        <v>166</v>
      </c>
      <c r="BE1388" s="192">
        <f>IF(N1388="základní",J1388,0)</f>
        <v>0</v>
      </c>
      <c r="BF1388" s="192">
        <f>IF(N1388="snížená",J1388,0)</f>
        <v>0</v>
      </c>
      <c r="BG1388" s="192">
        <f>IF(N1388="zákl. přenesená",J1388,0)</f>
        <v>0</v>
      </c>
      <c r="BH1388" s="192">
        <f>IF(N1388="sníž. přenesená",J1388,0)</f>
        <v>0</v>
      </c>
      <c r="BI1388" s="192">
        <f>IF(N1388="nulová",J1388,0)</f>
        <v>0</v>
      </c>
      <c r="BJ1388" s="19" t="s">
        <v>80</v>
      </c>
      <c r="BK1388" s="192">
        <f>ROUND(I1388*H1388,2)</f>
        <v>0</v>
      </c>
      <c r="BL1388" s="19" t="s">
        <v>286</v>
      </c>
      <c r="BM1388" s="191" t="s">
        <v>2074</v>
      </c>
    </row>
    <row r="1389" s="2" customFormat="1" ht="6.96" customHeight="1">
      <c r="A1389" s="38"/>
      <c r="B1389" s="60"/>
      <c r="C1389" s="61"/>
      <c r="D1389" s="61"/>
      <c r="E1389" s="61"/>
      <c r="F1389" s="61"/>
      <c r="G1389" s="61"/>
      <c r="H1389" s="61"/>
      <c r="I1389" s="61"/>
      <c r="J1389" s="61"/>
      <c r="K1389" s="61"/>
      <c r="L1389" s="39"/>
      <c r="M1389" s="38"/>
      <c r="O1389" s="38"/>
      <c r="P1389" s="38"/>
      <c r="Q1389" s="38"/>
      <c r="R1389" s="38"/>
      <c r="S1389" s="38"/>
      <c r="T1389" s="38"/>
      <c r="U1389" s="38"/>
      <c r="V1389" s="38"/>
      <c r="W1389" s="38"/>
      <c r="X1389" s="38"/>
      <c r="Y1389" s="38"/>
      <c r="Z1389" s="38"/>
      <c r="AA1389" s="38"/>
      <c r="AB1389" s="38"/>
      <c r="AC1389" s="38"/>
      <c r="AD1389" s="38"/>
      <c r="AE1389" s="38"/>
    </row>
  </sheetData>
  <autoFilter ref="C154:K138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43:H143"/>
    <mergeCell ref="E145:H145"/>
    <mergeCell ref="E147:H14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106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Rekonstrukce areálu bývalého pivovaru, II.etapa-toalety, Brno-Řečkovice</v>
      </c>
      <c r="F7" s="32"/>
      <c r="G7" s="32"/>
      <c r="H7" s="32"/>
      <c r="L7" s="22"/>
    </row>
    <row r="8" s="1" customFormat="1" ht="12" customHeight="1">
      <c r="B8" s="22"/>
      <c r="D8" s="32" t="s">
        <v>107</v>
      </c>
      <c r="L8" s="22"/>
    </row>
    <row r="9" s="2" customFormat="1" ht="16.5" customHeight="1">
      <c r="A9" s="38"/>
      <c r="B9" s="39"/>
      <c r="C9" s="38"/>
      <c r="D9" s="38"/>
      <c r="E9" s="129" t="s">
        <v>108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109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2075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14. 7. 2025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tr">
        <f>IF('Rekapitulace stavby'!AN10="","",'Rekapitulace stavby'!AN10)</f>
        <v/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tr">
        <f>IF('Rekapitulace stavby'!E11="","",'Rekapitulace stavby'!E11)</f>
        <v xml:space="preserve"> </v>
      </c>
      <c r="F17" s="38"/>
      <c r="G17" s="38"/>
      <c r="H17" s="38"/>
      <c r="I17" s="32" t="s">
        <v>26</v>
      </c>
      <c r="J17" s="27" t="str">
        <f>IF('Rekapitulace stavby'!AN11="","",'Rekapitulace stavby'!AN11)</f>
        <v/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27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26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29</v>
      </c>
      <c r="E22" s="38"/>
      <c r="F22" s="38"/>
      <c r="G22" s="38"/>
      <c r="H22" s="38"/>
      <c r="I22" s="32" t="s">
        <v>25</v>
      </c>
      <c r="J22" s="27" t="str">
        <f>IF('Rekapitulace stavby'!AN16="","",'Rekapitulace stavby'!AN16)</f>
        <v/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tr">
        <f>IF('Rekapitulace stavby'!E17="","",'Rekapitulace stavby'!E17)</f>
        <v xml:space="preserve"> </v>
      </c>
      <c r="F23" s="38"/>
      <c r="G23" s="38"/>
      <c r="H23" s="38"/>
      <c r="I23" s="32" t="s">
        <v>26</v>
      </c>
      <c r="J23" s="27" t="str">
        <f>IF('Rekapitulace stavby'!AN17="","",'Rekapitulace stavby'!AN17)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31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26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32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34</v>
      </c>
      <c r="E32" s="38"/>
      <c r="F32" s="38"/>
      <c r="G32" s="38"/>
      <c r="H32" s="38"/>
      <c r="I32" s="38"/>
      <c r="J32" s="96">
        <f>ROUND(J130,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36</v>
      </c>
      <c r="G34" s="38"/>
      <c r="H34" s="38"/>
      <c r="I34" s="43" t="s">
        <v>35</v>
      </c>
      <c r="J34" s="43" t="s">
        <v>37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38</v>
      </c>
      <c r="E35" s="32" t="s">
        <v>39</v>
      </c>
      <c r="F35" s="135">
        <f>ROUND((SUM(BE130:BE216)),  2)</f>
        <v>0</v>
      </c>
      <c r="G35" s="38"/>
      <c r="H35" s="38"/>
      <c r="I35" s="136">
        <v>0.20999999999999999</v>
      </c>
      <c r="J35" s="135">
        <f>ROUND(((SUM(BE130:BE216))*I35),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40</v>
      </c>
      <c r="F36" s="135">
        <f>ROUND((SUM(BF130:BF216)),  2)</f>
        <v>0</v>
      </c>
      <c r="G36" s="38"/>
      <c r="H36" s="38"/>
      <c r="I36" s="136">
        <v>0.12</v>
      </c>
      <c r="J36" s="135">
        <f>ROUND(((SUM(BF130:BF216))*I36),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41</v>
      </c>
      <c r="F37" s="135">
        <f>ROUND((SUM(BG130:BG216)),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42</v>
      </c>
      <c r="F38" s="135">
        <f>ROUND((SUM(BH130:BH216)),  2)</f>
        <v>0</v>
      </c>
      <c r="G38" s="38"/>
      <c r="H38" s="38"/>
      <c r="I38" s="136">
        <v>0.12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43</v>
      </c>
      <c r="F39" s="135">
        <f>ROUND((SUM(BI130:BI216)),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44</v>
      </c>
      <c r="E41" s="81"/>
      <c r="F41" s="81"/>
      <c r="G41" s="139" t="s">
        <v>45</v>
      </c>
      <c r="H41" s="140" t="s">
        <v>46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47</v>
      </c>
      <c r="E50" s="57"/>
      <c r="F50" s="57"/>
      <c r="G50" s="56" t="s">
        <v>48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49</v>
      </c>
      <c r="E61" s="41"/>
      <c r="F61" s="143" t="s">
        <v>50</v>
      </c>
      <c r="G61" s="58" t="s">
        <v>49</v>
      </c>
      <c r="H61" s="41"/>
      <c r="I61" s="41"/>
      <c r="J61" s="144" t="s">
        <v>50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51</v>
      </c>
      <c r="E65" s="59"/>
      <c r="F65" s="59"/>
      <c r="G65" s="56" t="s">
        <v>52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49</v>
      </c>
      <c r="E76" s="41"/>
      <c r="F76" s="143" t="s">
        <v>50</v>
      </c>
      <c r="G76" s="58" t="s">
        <v>49</v>
      </c>
      <c r="H76" s="41"/>
      <c r="I76" s="41"/>
      <c r="J76" s="144" t="s">
        <v>50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areálu bývalého pivovaru, II.etapa-toalety, Brno-Řečkovice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107</v>
      </c>
      <c r="L86" s="22"/>
    </row>
    <row r="87" s="2" customFormat="1" ht="16.5" customHeight="1">
      <c r="A87" s="38"/>
      <c r="B87" s="39"/>
      <c r="C87" s="38"/>
      <c r="D87" s="38"/>
      <c r="E87" s="129" t="s">
        <v>108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21.02 - ZTI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 xml:space="preserve"> </v>
      </c>
      <c r="G91" s="38"/>
      <c r="H91" s="38"/>
      <c r="I91" s="32" t="s">
        <v>22</v>
      </c>
      <c r="J91" s="69" t="str">
        <f>IF(J14="","",J14)</f>
        <v>14. 7. 2025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38"/>
      <c r="E93" s="38"/>
      <c r="F93" s="27" t="str">
        <f>E17</f>
        <v xml:space="preserve"> </v>
      </c>
      <c r="G93" s="38"/>
      <c r="H93" s="38"/>
      <c r="I93" s="32" t="s">
        <v>29</v>
      </c>
      <c r="J93" s="36" t="str">
        <f>E23</f>
        <v xml:space="preserve"> 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38"/>
      <c r="E94" s="38"/>
      <c r="F94" s="27" t="str">
        <f>IF(E20="","",E20)</f>
        <v>Vyplň údaj</v>
      </c>
      <c r="G94" s="38"/>
      <c r="H94" s="38"/>
      <c r="I94" s="32" t="s">
        <v>31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112</v>
      </c>
      <c r="D96" s="137"/>
      <c r="E96" s="137"/>
      <c r="F96" s="137"/>
      <c r="G96" s="137"/>
      <c r="H96" s="137"/>
      <c r="I96" s="137"/>
      <c r="J96" s="146" t="s">
        <v>113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114</v>
      </c>
      <c r="D98" s="38"/>
      <c r="E98" s="38"/>
      <c r="F98" s="38"/>
      <c r="G98" s="38"/>
      <c r="H98" s="38"/>
      <c r="I98" s="38"/>
      <c r="J98" s="96">
        <f>J130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115</v>
      </c>
    </row>
    <row r="99" s="9" customFormat="1" ht="24.96" customHeight="1">
      <c r="A99" s="9"/>
      <c r="B99" s="148"/>
      <c r="C99" s="9"/>
      <c r="D99" s="149" t="s">
        <v>116</v>
      </c>
      <c r="E99" s="150"/>
      <c r="F99" s="150"/>
      <c r="G99" s="150"/>
      <c r="H99" s="150"/>
      <c r="I99" s="150"/>
      <c r="J99" s="151">
        <f>J131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117</v>
      </c>
      <c r="E100" s="154"/>
      <c r="F100" s="154"/>
      <c r="G100" s="154"/>
      <c r="H100" s="154"/>
      <c r="I100" s="154"/>
      <c r="J100" s="155">
        <f>J132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2076</v>
      </c>
      <c r="E101" s="154"/>
      <c r="F101" s="154"/>
      <c r="G101" s="154"/>
      <c r="H101" s="154"/>
      <c r="I101" s="154"/>
      <c r="J101" s="155">
        <f>J138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2077</v>
      </c>
      <c r="E102" s="154"/>
      <c r="F102" s="154"/>
      <c r="G102" s="154"/>
      <c r="H102" s="154"/>
      <c r="I102" s="154"/>
      <c r="J102" s="155">
        <f>J140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2078</v>
      </c>
      <c r="E103" s="154"/>
      <c r="F103" s="154"/>
      <c r="G103" s="154"/>
      <c r="H103" s="154"/>
      <c r="I103" s="154"/>
      <c r="J103" s="155">
        <f>J148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2079</v>
      </c>
      <c r="E104" s="154"/>
      <c r="F104" s="154"/>
      <c r="G104" s="154"/>
      <c r="H104" s="154"/>
      <c r="I104" s="154"/>
      <c r="J104" s="155">
        <f>J155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8"/>
      <c r="C105" s="9"/>
      <c r="D105" s="149" t="s">
        <v>134</v>
      </c>
      <c r="E105" s="150"/>
      <c r="F105" s="150"/>
      <c r="G105" s="150"/>
      <c r="H105" s="150"/>
      <c r="I105" s="150"/>
      <c r="J105" s="151">
        <f>J157</f>
        <v>0</v>
      </c>
      <c r="K105" s="9"/>
      <c r="L105" s="14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2"/>
      <c r="C106" s="10"/>
      <c r="D106" s="153" t="s">
        <v>2080</v>
      </c>
      <c r="E106" s="154"/>
      <c r="F106" s="154"/>
      <c r="G106" s="154"/>
      <c r="H106" s="154"/>
      <c r="I106" s="154"/>
      <c r="J106" s="155">
        <f>J158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2081</v>
      </c>
      <c r="E107" s="154"/>
      <c r="F107" s="154"/>
      <c r="G107" s="154"/>
      <c r="H107" s="154"/>
      <c r="I107" s="154"/>
      <c r="J107" s="155">
        <f>J176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2082</v>
      </c>
      <c r="E108" s="154"/>
      <c r="F108" s="154"/>
      <c r="G108" s="154"/>
      <c r="H108" s="154"/>
      <c r="I108" s="154"/>
      <c r="J108" s="155">
        <f>J192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151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38"/>
      <c r="D118" s="38"/>
      <c r="E118" s="129" t="str">
        <f>E7</f>
        <v>Rekonstrukce areálu bývalého pivovaru, II.etapa-toalety, Brno-Řečkovice</v>
      </c>
      <c r="F118" s="32"/>
      <c r="G118" s="32"/>
      <c r="H118" s="32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2"/>
      <c r="C119" s="32" t="s">
        <v>107</v>
      </c>
      <c r="L119" s="22"/>
    </row>
    <row r="120" s="2" customFormat="1" ht="16.5" customHeight="1">
      <c r="A120" s="38"/>
      <c r="B120" s="39"/>
      <c r="C120" s="38"/>
      <c r="D120" s="38"/>
      <c r="E120" s="129" t="s">
        <v>108</v>
      </c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109</v>
      </c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38"/>
      <c r="D122" s="38"/>
      <c r="E122" s="67" t="str">
        <f>E11</f>
        <v>21.02 - ZTI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38"/>
      <c r="E124" s="38"/>
      <c r="F124" s="27" t="str">
        <f>F14</f>
        <v xml:space="preserve"> </v>
      </c>
      <c r="G124" s="38"/>
      <c r="H124" s="38"/>
      <c r="I124" s="32" t="s">
        <v>22</v>
      </c>
      <c r="J124" s="69" t="str">
        <f>IF(J14="","",J14)</f>
        <v>14. 7. 2025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38"/>
      <c r="E126" s="38"/>
      <c r="F126" s="27" t="str">
        <f>E17</f>
        <v xml:space="preserve"> </v>
      </c>
      <c r="G126" s="38"/>
      <c r="H126" s="38"/>
      <c r="I126" s="32" t="s">
        <v>29</v>
      </c>
      <c r="J126" s="36" t="str">
        <f>E23</f>
        <v xml:space="preserve"> 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38"/>
      <c r="E127" s="38"/>
      <c r="F127" s="27" t="str">
        <f>IF(E20="","",E20)</f>
        <v>Vyplň údaj</v>
      </c>
      <c r="G127" s="38"/>
      <c r="H127" s="38"/>
      <c r="I127" s="32" t="s">
        <v>31</v>
      </c>
      <c r="J127" s="36" t="str">
        <f>E26</f>
        <v xml:space="preserve"> 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56"/>
      <c r="B129" s="157"/>
      <c r="C129" s="158" t="s">
        <v>152</v>
      </c>
      <c r="D129" s="159" t="s">
        <v>59</v>
      </c>
      <c r="E129" s="159" t="s">
        <v>55</v>
      </c>
      <c r="F129" s="159" t="s">
        <v>56</v>
      </c>
      <c r="G129" s="159" t="s">
        <v>153</v>
      </c>
      <c r="H129" s="159" t="s">
        <v>154</v>
      </c>
      <c r="I129" s="159" t="s">
        <v>155</v>
      </c>
      <c r="J129" s="159" t="s">
        <v>113</v>
      </c>
      <c r="K129" s="160" t="s">
        <v>156</v>
      </c>
      <c r="L129" s="161"/>
      <c r="M129" s="86" t="s">
        <v>1</v>
      </c>
      <c r="N129" s="87" t="s">
        <v>38</v>
      </c>
      <c r="O129" s="87" t="s">
        <v>157</v>
      </c>
      <c r="P129" s="87" t="s">
        <v>158</v>
      </c>
      <c r="Q129" s="87" t="s">
        <v>159</v>
      </c>
      <c r="R129" s="87" t="s">
        <v>160</v>
      </c>
      <c r="S129" s="87" t="s">
        <v>161</v>
      </c>
      <c r="T129" s="88" t="s">
        <v>162</v>
      </c>
      <c r="U129" s="156"/>
      <c r="V129" s="156"/>
      <c r="W129" s="156"/>
      <c r="X129" s="156"/>
      <c r="Y129" s="156"/>
      <c r="Z129" s="156"/>
      <c r="AA129" s="156"/>
      <c r="AB129" s="156"/>
      <c r="AC129" s="156"/>
      <c r="AD129" s="156"/>
      <c r="AE129" s="156"/>
    </row>
    <row r="130" s="2" customFormat="1" ht="22.8" customHeight="1">
      <c r="A130" s="38"/>
      <c r="B130" s="39"/>
      <c r="C130" s="93" t="s">
        <v>163</v>
      </c>
      <c r="D130" s="38"/>
      <c r="E130" s="38"/>
      <c r="F130" s="38"/>
      <c r="G130" s="38"/>
      <c r="H130" s="38"/>
      <c r="I130" s="38"/>
      <c r="J130" s="162">
        <f>BK130</f>
        <v>0</v>
      </c>
      <c r="K130" s="38"/>
      <c r="L130" s="39"/>
      <c r="M130" s="89"/>
      <c r="N130" s="73"/>
      <c r="O130" s="90"/>
      <c r="P130" s="163">
        <f>P131+P157</f>
        <v>0</v>
      </c>
      <c r="Q130" s="90"/>
      <c r="R130" s="163">
        <f>R131+R157</f>
        <v>0</v>
      </c>
      <c r="S130" s="90"/>
      <c r="T130" s="164">
        <f>T131+T157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73</v>
      </c>
      <c r="AU130" s="19" t="s">
        <v>115</v>
      </c>
      <c r="BK130" s="165">
        <f>BK131+BK157</f>
        <v>0</v>
      </c>
    </row>
    <row r="131" s="12" customFormat="1" ht="25.92" customHeight="1">
      <c r="A131" s="12"/>
      <c r="B131" s="166"/>
      <c r="C131" s="12"/>
      <c r="D131" s="167" t="s">
        <v>73</v>
      </c>
      <c r="E131" s="168" t="s">
        <v>164</v>
      </c>
      <c r="F131" s="168" t="s">
        <v>165</v>
      </c>
      <c r="G131" s="12"/>
      <c r="H131" s="12"/>
      <c r="I131" s="169"/>
      <c r="J131" s="170">
        <f>BK131</f>
        <v>0</v>
      </c>
      <c r="K131" s="12"/>
      <c r="L131" s="166"/>
      <c r="M131" s="171"/>
      <c r="N131" s="172"/>
      <c r="O131" s="172"/>
      <c r="P131" s="173">
        <f>P132+P138+P140+P148+P155</f>
        <v>0</v>
      </c>
      <c r="Q131" s="172"/>
      <c r="R131" s="173">
        <f>R132+R138+R140+R148+R155</f>
        <v>0</v>
      </c>
      <c r="S131" s="172"/>
      <c r="T131" s="174">
        <f>T132+T138+T140+T148+T155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7" t="s">
        <v>80</v>
      </c>
      <c r="AT131" s="175" t="s">
        <v>73</v>
      </c>
      <c r="AU131" s="175" t="s">
        <v>74</v>
      </c>
      <c r="AY131" s="167" t="s">
        <v>166</v>
      </c>
      <c r="BK131" s="176">
        <f>BK132+BK138+BK140+BK148+BK155</f>
        <v>0</v>
      </c>
    </row>
    <row r="132" s="12" customFormat="1" ht="22.8" customHeight="1">
      <c r="A132" s="12"/>
      <c r="B132" s="166"/>
      <c r="C132" s="12"/>
      <c r="D132" s="167" t="s">
        <v>73</v>
      </c>
      <c r="E132" s="177" t="s">
        <v>80</v>
      </c>
      <c r="F132" s="177" t="s">
        <v>167</v>
      </c>
      <c r="G132" s="12"/>
      <c r="H132" s="12"/>
      <c r="I132" s="169"/>
      <c r="J132" s="178">
        <f>BK132</f>
        <v>0</v>
      </c>
      <c r="K132" s="12"/>
      <c r="L132" s="166"/>
      <c r="M132" s="171"/>
      <c r="N132" s="172"/>
      <c r="O132" s="172"/>
      <c r="P132" s="173">
        <f>SUM(P133:P137)</f>
        <v>0</v>
      </c>
      <c r="Q132" s="172"/>
      <c r="R132" s="173">
        <f>SUM(R133:R137)</f>
        <v>0</v>
      </c>
      <c r="S132" s="172"/>
      <c r="T132" s="174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7" t="s">
        <v>80</v>
      </c>
      <c r="AT132" s="175" t="s">
        <v>73</v>
      </c>
      <c r="AU132" s="175" t="s">
        <v>80</v>
      </c>
      <c r="AY132" s="167" t="s">
        <v>166</v>
      </c>
      <c r="BK132" s="176">
        <f>SUM(BK133:BK137)</f>
        <v>0</v>
      </c>
    </row>
    <row r="133" s="2" customFormat="1" ht="21.75" customHeight="1">
      <c r="A133" s="38"/>
      <c r="B133" s="179"/>
      <c r="C133" s="180" t="s">
        <v>80</v>
      </c>
      <c r="D133" s="180" t="s">
        <v>168</v>
      </c>
      <c r="E133" s="181" t="s">
        <v>2083</v>
      </c>
      <c r="F133" s="182" t="s">
        <v>2084</v>
      </c>
      <c r="G133" s="183" t="s">
        <v>189</v>
      </c>
      <c r="H133" s="184">
        <v>88.359999999999999</v>
      </c>
      <c r="I133" s="185"/>
      <c r="J133" s="186">
        <f>ROUND(I133*H133,2)</f>
        <v>0</v>
      </c>
      <c r="K133" s="182" t="s">
        <v>1</v>
      </c>
      <c r="L133" s="39"/>
      <c r="M133" s="187" t="s">
        <v>1</v>
      </c>
      <c r="N133" s="188" t="s">
        <v>39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173</v>
      </c>
      <c r="AT133" s="191" t="s">
        <v>168</v>
      </c>
      <c r="AU133" s="191" t="s">
        <v>82</v>
      </c>
      <c r="AY133" s="19" t="s">
        <v>166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173</v>
      </c>
      <c r="BM133" s="191" t="s">
        <v>82</v>
      </c>
    </row>
    <row r="134" s="2" customFormat="1" ht="16.5" customHeight="1">
      <c r="A134" s="38"/>
      <c r="B134" s="179"/>
      <c r="C134" s="180" t="s">
        <v>82</v>
      </c>
      <c r="D134" s="180" t="s">
        <v>168</v>
      </c>
      <c r="E134" s="181" t="s">
        <v>2085</v>
      </c>
      <c r="F134" s="182" t="s">
        <v>2086</v>
      </c>
      <c r="G134" s="183" t="s">
        <v>189</v>
      </c>
      <c r="H134" s="184">
        <v>42.799999999999997</v>
      </c>
      <c r="I134" s="185"/>
      <c r="J134" s="186">
        <f>ROUND(I134*H134,2)</f>
        <v>0</v>
      </c>
      <c r="K134" s="182" t="s">
        <v>1</v>
      </c>
      <c r="L134" s="39"/>
      <c r="M134" s="187" t="s">
        <v>1</v>
      </c>
      <c r="N134" s="188" t="s">
        <v>39</v>
      </c>
      <c r="O134" s="77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173</v>
      </c>
      <c r="AT134" s="191" t="s">
        <v>168</v>
      </c>
      <c r="AU134" s="191" t="s">
        <v>82</v>
      </c>
      <c r="AY134" s="19" t="s">
        <v>166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173</v>
      </c>
      <c r="BM134" s="191" t="s">
        <v>173</v>
      </c>
    </row>
    <row r="135" s="2" customFormat="1" ht="16.5" customHeight="1">
      <c r="A135" s="38"/>
      <c r="B135" s="179"/>
      <c r="C135" s="180" t="s">
        <v>186</v>
      </c>
      <c r="D135" s="180" t="s">
        <v>168</v>
      </c>
      <c r="E135" s="181" t="s">
        <v>2087</v>
      </c>
      <c r="F135" s="182" t="s">
        <v>2088</v>
      </c>
      <c r="G135" s="183" t="s">
        <v>189</v>
      </c>
      <c r="H135" s="184">
        <v>37.109999999999999</v>
      </c>
      <c r="I135" s="185"/>
      <c r="J135" s="186">
        <f>ROUND(I135*H135,2)</f>
        <v>0</v>
      </c>
      <c r="K135" s="182" t="s">
        <v>1</v>
      </c>
      <c r="L135" s="39"/>
      <c r="M135" s="187" t="s">
        <v>1</v>
      </c>
      <c r="N135" s="188" t="s">
        <v>39</v>
      </c>
      <c r="O135" s="77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173</v>
      </c>
      <c r="AT135" s="191" t="s">
        <v>168</v>
      </c>
      <c r="AU135" s="191" t="s">
        <v>82</v>
      </c>
      <c r="AY135" s="19" t="s">
        <v>166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173</v>
      </c>
      <c r="BM135" s="191" t="s">
        <v>208</v>
      </c>
    </row>
    <row r="136" s="2" customFormat="1" ht="16.5" customHeight="1">
      <c r="A136" s="38"/>
      <c r="B136" s="179"/>
      <c r="C136" s="180" t="s">
        <v>173</v>
      </c>
      <c r="D136" s="180" t="s">
        <v>168</v>
      </c>
      <c r="E136" s="181" t="s">
        <v>2089</v>
      </c>
      <c r="F136" s="182" t="s">
        <v>2090</v>
      </c>
      <c r="G136" s="183" t="s">
        <v>189</v>
      </c>
      <c r="H136" s="184">
        <v>79.909999999999997</v>
      </c>
      <c r="I136" s="185"/>
      <c r="J136" s="186">
        <f>ROUND(I136*H136,2)</f>
        <v>0</v>
      </c>
      <c r="K136" s="182" t="s">
        <v>1</v>
      </c>
      <c r="L136" s="39"/>
      <c r="M136" s="187" t="s">
        <v>1</v>
      </c>
      <c r="N136" s="188" t="s">
        <v>39</v>
      </c>
      <c r="O136" s="77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1" t="s">
        <v>173</v>
      </c>
      <c r="AT136" s="191" t="s">
        <v>168</v>
      </c>
      <c r="AU136" s="191" t="s">
        <v>82</v>
      </c>
      <c r="AY136" s="19" t="s">
        <v>166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173</v>
      </c>
      <c r="BM136" s="191" t="s">
        <v>220</v>
      </c>
    </row>
    <row r="137" s="14" customFormat="1">
      <c r="A137" s="14"/>
      <c r="B137" s="201"/>
      <c r="C137" s="14"/>
      <c r="D137" s="194" t="s">
        <v>175</v>
      </c>
      <c r="E137" s="202" t="s">
        <v>1</v>
      </c>
      <c r="F137" s="203" t="s">
        <v>2091</v>
      </c>
      <c r="G137" s="14"/>
      <c r="H137" s="204">
        <v>79.909999999999997</v>
      </c>
      <c r="I137" s="205"/>
      <c r="J137" s="14"/>
      <c r="K137" s="14"/>
      <c r="L137" s="201"/>
      <c r="M137" s="206"/>
      <c r="N137" s="207"/>
      <c r="O137" s="207"/>
      <c r="P137" s="207"/>
      <c r="Q137" s="207"/>
      <c r="R137" s="207"/>
      <c r="S137" s="207"/>
      <c r="T137" s="20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2" t="s">
        <v>175</v>
      </c>
      <c r="AU137" s="202" t="s">
        <v>82</v>
      </c>
      <c r="AV137" s="14" t="s">
        <v>82</v>
      </c>
      <c r="AW137" s="14" t="s">
        <v>30</v>
      </c>
      <c r="AX137" s="14" t="s">
        <v>80</v>
      </c>
      <c r="AY137" s="202" t="s">
        <v>166</v>
      </c>
    </row>
    <row r="138" s="12" customFormat="1" ht="22.8" customHeight="1">
      <c r="A138" s="12"/>
      <c r="B138" s="166"/>
      <c r="C138" s="12"/>
      <c r="D138" s="167" t="s">
        <v>73</v>
      </c>
      <c r="E138" s="177" t="s">
        <v>438</v>
      </c>
      <c r="F138" s="177" t="s">
        <v>2092</v>
      </c>
      <c r="G138" s="12"/>
      <c r="H138" s="12"/>
      <c r="I138" s="169"/>
      <c r="J138" s="178">
        <f>BK138</f>
        <v>0</v>
      </c>
      <c r="K138" s="12"/>
      <c r="L138" s="166"/>
      <c r="M138" s="171"/>
      <c r="N138" s="172"/>
      <c r="O138" s="172"/>
      <c r="P138" s="173">
        <f>P139</f>
        <v>0</v>
      </c>
      <c r="Q138" s="172"/>
      <c r="R138" s="173">
        <f>R139</f>
        <v>0</v>
      </c>
      <c r="S138" s="172"/>
      <c r="T138" s="174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7" t="s">
        <v>80</v>
      </c>
      <c r="AT138" s="175" t="s">
        <v>73</v>
      </c>
      <c r="AU138" s="175" t="s">
        <v>80</v>
      </c>
      <c r="AY138" s="167" t="s">
        <v>166</v>
      </c>
      <c r="BK138" s="176">
        <f>BK139</f>
        <v>0</v>
      </c>
    </row>
    <row r="139" s="2" customFormat="1" ht="16.5" customHeight="1">
      <c r="A139" s="38"/>
      <c r="B139" s="179"/>
      <c r="C139" s="180" t="s">
        <v>202</v>
      </c>
      <c r="D139" s="180" t="s">
        <v>168</v>
      </c>
      <c r="E139" s="181" t="s">
        <v>2093</v>
      </c>
      <c r="F139" s="182" t="s">
        <v>2094</v>
      </c>
      <c r="G139" s="183" t="s">
        <v>189</v>
      </c>
      <c r="H139" s="184">
        <v>8.4600000000000009</v>
      </c>
      <c r="I139" s="185"/>
      <c r="J139" s="186">
        <f>ROUND(I139*H139,2)</f>
        <v>0</v>
      </c>
      <c r="K139" s="182" t="s">
        <v>1</v>
      </c>
      <c r="L139" s="39"/>
      <c r="M139" s="187" t="s">
        <v>1</v>
      </c>
      <c r="N139" s="188" t="s">
        <v>39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173</v>
      </c>
      <c r="AT139" s="191" t="s">
        <v>168</v>
      </c>
      <c r="AU139" s="191" t="s">
        <v>82</v>
      </c>
      <c r="AY139" s="19" t="s">
        <v>166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173</v>
      </c>
      <c r="BM139" s="191" t="s">
        <v>234</v>
      </c>
    </row>
    <row r="140" s="12" customFormat="1" ht="22.8" customHeight="1">
      <c r="A140" s="12"/>
      <c r="B140" s="166"/>
      <c r="C140" s="12"/>
      <c r="D140" s="167" t="s">
        <v>73</v>
      </c>
      <c r="E140" s="177" t="s">
        <v>657</v>
      </c>
      <c r="F140" s="177" t="s">
        <v>2095</v>
      </c>
      <c r="G140" s="12"/>
      <c r="H140" s="12"/>
      <c r="I140" s="169"/>
      <c r="J140" s="178">
        <f>BK140</f>
        <v>0</v>
      </c>
      <c r="K140" s="12"/>
      <c r="L140" s="166"/>
      <c r="M140" s="171"/>
      <c r="N140" s="172"/>
      <c r="O140" s="172"/>
      <c r="P140" s="173">
        <f>SUM(P141:P147)</f>
        <v>0</v>
      </c>
      <c r="Q140" s="172"/>
      <c r="R140" s="173">
        <f>SUM(R141:R147)</f>
        <v>0</v>
      </c>
      <c r="S140" s="172"/>
      <c r="T140" s="174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7" t="s">
        <v>80</v>
      </c>
      <c r="AT140" s="175" t="s">
        <v>73</v>
      </c>
      <c r="AU140" s="175" t="s">
        <v>80</v>
      </c>
      <c r="AY140" s="167" t="s">
        <v>166</v>
      </c>
      <c r="BK140" s="176">
        <f>SUM(BK141:BK147)</f>
        <v>0</v>
      </c>
    </row>
    <row r="141" s="2" customFormat="1" ht="21.75" customHeight="1">
      <c r="A141" s="38"/>
      <c r="B141" s="179"/>
      <c r="C141" s="180" t="s">
        <v>208</v>
      </c>
      <c r="D141" s="180" t="s">
        <v>168</v>
      </c>
      <c r="E141" s="181" t="s">
        <v>2096</v>
      </c>
      <c r="F141" s="182" t="s">
        <v>2097</v>
      </c>
      <c r="G141" s="183" t="s">
        <v>282</v>
      </c>
      <c r="H141" s="184">
        <v>1</v>
      </c>
      <c r="I141" s="185"/>
      <c r="J141" s="186">
        <f>ROUND(I141*H141,2)</f>
        <v>0</v>
      </c>
      <c r="K141" s="182" t="s">
        <v>1</v>
      </c>
      <c r="L141" s="39"/>
      <c r="M141" s="187" t="s">
        <v>1</v>
      </c>
      <c r="N141" s="188" t="s">
        <v>39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173</v>
      </c>
      <c r="AT141" s="191" t="s">
        <v>168</v>
      </c>
      <c r="AU141" s="191" t="s">
        <v>82</v>
      </c>
      <c r="AY141" s="19" t="s">
        <v>166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173</v>
      </c>
      <c r="BM141" s="191" t="s">
        <v>8</v>
      </c>
    </row>
    <row r="142" s="2" customFormat="1" ht="16.5" customHeight="1">
      <c r="A142" s="38"/>
      <c r="B142" s="179"/>
      <c r="C142" s="180" t="s">
        <v>216</v>
      </c>
      <c r="D142" s="180" t="s">
        <v>168</v>
      </c>
      <c r="E142" s="181" t="s">
        <v>2098</v>
      </c>
      <c r="F142" s="182" t="s">
        <v>2099</v>
      </c>
      <c r="G142" s="183" t="s">
        <v>391</v>
      </c>
      <c r="H142" s="184">
        <v>61</v>
      </c>
      <c r="I142" s="185"/>
      <c r="J142" s="186">
        <f>ROUND(I142*H142,2)</f>
        <v>0</v>
      </c>
      <c r="K142" s="182" t="s">
        <v>1</v>
      </c>
      <c r="L142" s="39"/>
      <c r="M142" s="187" t="s">
        <v>1</v>
      </c>
      <c r="N142" s="188" t="s">
        <v>39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173</v>
      </c>
      <c r="AT142" s="191" t="s">
        <v>168</v>
      </c>
      <c r="AU142" s="191" t="s">
        <v>82</v>
      </c>
      <c r="AY142" s="19" t="s">
        <v>166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173</v>
      </c>
      <c r="BM142" s="191" t="s">
        <v>264</v>
      </c>
    </row>
    <row r="143" s="2" customFormat="1" ht="16.5" customHeight="1">
      <c r="A143" s="38"/>
      <c r="B143" s="179"/>
      <c r="C143" s="180" t="s">
        <v>220</v>
      </c>
      <c r="D143" s="180" t="s">
        <v>168</v>
      </c>
      <c r="E143" s="181" t="s">
        <v>2100</v>
      </c>
      <c r="F143" s="182" t="s">
        <v>2101</v>
      </c>
      <c r="G143" s="183" t="s">
        <v>391</v>
      </c>
      <c r="H143" s="184">
        <v>29</v>
      </c>
      <c r="I143" s="185"/>
      <c r="J143" s="186">
        <f>ROUND(I143*H143,2)</f>
        <v>0</v>
      </c>
      <c r="K143" s="182" t="s">
        <v>1</v>
      </c>
      <c r="L143" s="39"/>
      <c r="M143" s="187" t="s">
        <v>1</v>
      </c>
      <c r="N143" s="188" t="s">
        <v>39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173</v>
      </c>
      <c r="AT143" s="191" t="s">
        <v>168</v>
      </c>
      <c r="AU143" s="191" t="s">
        <v>82</v>
      </c>
      <c r="AY143" s="19" t="s">
        <v>166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80</v>
      </c>
      <c r="BK143" s="192">
        <f>ROUND(I143*H143,2)</f>
        <v>0</v>
      </c>
      <c r="BL143" s="19" t="s">
        <v>173</v>
      </c>
      <c r="BM143" s="191" t="s">
        <v>286</v>
      </c>
    </row>
    <row r="144" s="2" customFormat="1" ht="21.75" customHeight="1">
      <c r="A144" s="38"/>
      <c r="B144" s="179"/>
      <c r="C144" s="180" t="s">
        <v>226</v>
      </c>
      <c r="D144" s="180" t="s">
        <v>168</v>
      </c>
      <c r="E144" s="181" t="s">
        <v>2102</v>
      </c>
      <c r="F144" s="182" t="s">
        <v>2103</v>
      </c>
      <c r="G144" s="183" t="s">
        <v>391</v>
      </c>
      <c r="H144" s="184">
        <v>2</v>
      </c>
      <c r="I144" s="185"/>
      <c r="J144" s="186">
        <f>ROUND(I144*H144,2)</f>
        <v>0</v>
      </c>
      <c r="K144" s="182" t="s">
        <v>1</v>
      </c>
      <c r="L144" s="39"/>
      <c r="M144" s="187" t="s">
        <v>1</v>
      </c>
      <c r="N144" s="188" t="s">
        <v>39</v>
      </c>
      <c r="O144" s="77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1" t="s">
        <v>173</v>
      </c>
      <c r="AT144" s="191" t="s">
        <v>168</v>
      </c>
      <c r="AU144" s="191" t="s">
        <v>82</v>
      </c>
      <c r="AY144" s="19" t="s">
        <v>166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173</v>
      </c>
      <c r="BM144" s="191" t="s">
        <v>298</v>
      </c>
    </row>
    <row r="145" s="2" customFormat="1" ht="16.5" customHeight="1">
      <c r="A145" s="38"/>
      <c r="B145" s="179"/>
      <c r="C145" s="180" t="s">
        <v>234</v>
      </c>
      <c r="D145" s="180" t="s">
        <v>168</v>
      </c>
      <c r="E145" s="181" t="s">
        <v>2104</v>
      </c>
      <c r="F145" s="182" t="s">
        <v>2105</v>
      </c>
      <c r="G145" s="183" t="s">
        <v>391</v>
      </c>
      <c r="H145" s="184">
        <v>4</v>
      </c>
      <c r="I145" s="185"/>
      <c r="J145" s="186">
        <f>ROUND(I145*H145,2)</f>
        <v>0</v>
      </c>
      <c r="K145" s="182" t="s">
        <v>1</v>
      </c>
      <c r="L145" s="39"/>
      <c r="M145" s="187" t="s">
        <v>1</v>
      </c>
      <c r="N145" s="188" t="s">
        <v>39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173</v>
      </c>
      <c r="AT145" s="191" t="s">
        <v>168</v>
      </c>
      <c r="AU145" s="191" t="s">
        <v>82</v>
      </c>
      <c r="AY145" s="19" t="s">
        <v>166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80</v>
      </c>
      <c r="BK145" s="192">
        <f>ROUND(I145*H145,2)</f>
        <v>0</v>
      </c>
      <c r="BL145" s="19" t="s">
        <v>173</v>
      </c>
      <c r="BM145" s="191" t="s">
        <v>307</v>
      </c>
    </row>
    <row r="146" s="2" customFormat="1" ht="21.75" customHeight="1">
      <c r="A146" s="38"/>
      <c r="B146" s="179"/>
      <c r="C146" s="180" t="s">
        <v>240</v>
      </c>
      <c r="D146" s="180" t="s">
        <v>168</v>
      </c>
      <c r="E146" s="181" t="s">
        <v>2106</v>
      </c>
      <c r="F146" s="182" t="s">
        <v>2107</v>
      </c>
      <c r="G146" s="183" t="s">
        <v>391</v>
      </c>
      <c r="H146" s="184">
        <v>22</v>
      </c>
      <c r="I146" s="185"/>
      <c r="J146" s="186">
        <f>ROUND(I146*H146,2)</f>
        <v>0</v>
      </c>
      <c r="K146" s="182" t="s">
        <v>1</v>
      </c>
      <c r="L146" s="39"/>
      <c r="M146" s="187" t="s">
        <v>1</v>
      </c>
      <c r="N146" s="188" t="s">
        <v>39</v>
      </c>
      <c r="O146" s="77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1" t="s">
        <v>173</v>
      </c>
      <c r="AT146" s="191" t="s">
        <v>168</v>
      </c>
      <c r="AU146" s="191" t="s">
        <v>82</v>
      </c>
      <c r="AY146" s="19" t="s">
        <v>166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80</v>
      </c>
      <c r="BK146" s="192">
        <f>ROUND(I146*H146,2)</f>
        <v>0</v>
      </c>
      <c r="BL146" s="19" t="s">
        <v>173</v>
      </c>
      <c r="BM146" s="191" t="s">
        <v>315</v>
      </c>
    </row>
    <row r="147" s="2" customFormat="1" ht="21.75" customHeight="1">
      <c r="A147" s="38"/>
      <c r="B147" s="179"/>
      <c r="C147" s="180" t="s">
        <v>8</v>
      </c>
      <c r="D147" s="180" t="s">
        <v>168</v>
      </c>
      <c r="E147" s="181" t="s">
        <v>2108</v>
      </c>
      <c r="F147" s="182" t="s">
        <v>2109</v>
      </c>
      <c r="G147" s="183" t="s">
        <v>282</v>
      </c>
      <c r="H147" s="184">
        <v>1</v>
      </c>
      <c r="I147" s="185"/>
      <c r="J147" s="186">
        <f>ROUND(I147*H147,2)</f>
        <v>0</v>
      </c>
      <c r="K147" s="182" t="s">
        <v>1</v>
      </c>
      <c r="L147" s="39"/>
      <c r="M147" s="187" t="s">
        <v>1</v>
      </c>
      <c r="N147" s="188" t="s">
        <v>39</v>
      </c>
      <c r="O147" s="77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173</v>
      </c>
      <c r="AT147" s="191" t="s">
        <v>168</v>
      </c>
      <c r="AU147" s="191" t="s">
        <v>82</v>
      </c>
      <c r="AY147" s="19" t="s">
        <v>166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80</v>
      </c>
      <c r="BK147" s="192">
        <f>ROUND(I147*H147,2)</f>
        <v>0</v>
      </c>
      <c r="BL147" s="19" t="s">
        <v>173</v>
      </c>
      <c r="BM147" s="191" t="s">
        <v>325</v>
      </c>
    </row>
    <row r="148" s="12" customFormat="1" ht="22.8" customHeight="1">
      <c r="A148" s="12"/>
      <c r="B148" s="166"/>
      <c r="C148" s="12"/>
      <c r="D148" s="167" t="s">
        <v>73</v>
      </c>
      <c r="E148" s="177" t="s">
        <v>669</v>
      </c>
      <c r="F148" s="177" t="s">
        <v>2110</v>
      </c>
      <c r="G148" s="12"/>
      <c r="H148" s="12"/>
      <c r="I148" s="169"/>
      <c r="J148" s="178">
        <f>BK148</f>
        <v>0</v>
      </c>
      <c r="K148" s="12"/>
      <c r="L148" s="166"/>
      <c r="M148" s="171"/>
      <c r="N148" s="172"/>
      <c r="O148" s="172"/>
      <c r="P148" s="173">
        <f>SUM(P149:P154)</f>
        <v>0</v>
      </c>
      <c r="Q148" s="172"/>
      <c r="R148" s="173">
        <f>SUM(R149:R154)</f>
        <v>0</v>
      </c>
      <c r="S148" s="172"/>
      <c r="T148" s="174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7" t="s">
        <v>80</v>
      </c>
      <c r="AT148" s="175" t="s">
        <v>73</v>
      </c>
      <c r="AU148" s="175" t="s">
        <v>80</v>
      </c>
      <c r="AY148" s="167" t="s">
        <v>166</v>
      </c>
      <c r="BK148" s="176">
        <f>SUM(BK149:BK154)</f>
        <v>0</v>
      </c>
    </row>
    <row r="149" s="2" customFormat="1" ht="16.5" customHeight="1">
      <c r="A149" s="38"/>
      <c r="B149" s="179"/>
      <c r="C149" s="180" t="s">
        <v>258</v>
      </c>
      <c r="D149" s="180" t="s">
        <v>168</v>
      </c>
      <c r="E149" s="181" t="s">
        <v>2111</v>
      </c>
      <c r="F149" s="182" t="s">
        <v>2112</v>
      </c>
      <c r="G149" s="183" t="s">
        <v>282</v>
      </c>
      <c r="H149" s="184">
        <v>1</v>
      </c>
      <c r="I149" s="185"/>
      <c r="J149" s="186">
        <f>ROUND(I149*H149,2)</f>
        <v>0</v>
      </c>
      <c r="K149" s="182" t="s">
        <v>1</v>
      </c>
      <c r="L149" s="39"/>
      <c r="M149" s="187" t="s">
        <v>1</v>
      </c>
      <c r="N149" s="188" t="s">
        <v>39</v>
      </c>
      <c r="O149" s="77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1" t="s">
        <v>173</v>
      </c>
      <c r="AT149" s="191" t="s">
        <v>168</v>
      </c>
      <c r="AU149" s="191" t="s">
        <v>82</v>
      </c>
      <c r="AY149" s="19" t="s">
        <v>166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80</v>
      </c>
      <c r="BK149" s="192">
        <f>ROUND(I149*H149,2)</f>
        <v>0</v>
      </c>
      <c r="BL149" s="19" t="s">
        <v>173</v>
      </c>
      <c r="BM149" s="191" t="s">
        <v>333</v>
      </c>
    </row>
    <row r="150" s="2" customFormat="1" ht="16.5" customHeight="1">
      <c r="A150" s="38"/>
      <c r="B150" s="179"/>
      <c r="C150" s="180" t="s">
        <v>264</v>
      </c>
      <c r="D150" s="180" t="s">
        <v>168</v>
      </c>
      <c r="E150" s="181" t="s">
        <v>2113</v>
      </c>
      <c r="F150" s="182" t="s">
        <v>2114</v>
      </c>
      <c r="G150" s="183" t="s">
        <v>282</v>
      </c>
      <c r="H150" s="184">
        <v>1</v>
      </c>
      <c r="I150" s="185"/>
      <c r="J150" s="186">
        <f>ROUND(I150*H150,2)</f>
        <v>0</v>
      </c>
      <c r="K150" s="182" t="s">
        <v>1</v>
      </c>
      <c r="L150" s="39"/>
      <c r="M150" s="187" t="s">
        <v>1</v>
      </c>
      <c r="N150" s="188" t="s">
        <v>39</v>
      </c>
      <c r="O150" s="77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173</v>
      </c>
      <c r="AT150" s="191" t="s">
        <v>168</v>
      </c>
      <c r="AU150" s="191" t="s">
        <v>82</v>
      </c>
      <c r="AY150" s="19" t="s">
        <v>166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80</v>
      </c>
      <c r="BK150" s="192">
        <f>ROUND(I150*H150,2)</f>
        <v>0</v>
      </c>
      <c r="BL150" s="19" t="s">
        <v>173</v>
      </c>
      <c r="BM150" s="191" t="s">
        <v>343</v>
      </c>
    </row>
    <row r="151" s="2" customFormat="1" ht="16.5" customHeight="1">
      <c r="A151" s="38"/>
      <c r="B151" s="179"/>
      <c r="C151" s="180" t="s">
        <v>279</v>
      </c>
      <c r="D151" s="180" t="s">
        <v>168</v>
      </c>
      <c r="E151" s="181" t="s">
        <v>2115</v>
      </c>
      <c r="F151" s="182" t="s">
        <v>2116</v>
      </c>
      <c r="G151" s="183" t="s">
        <v>2117</v>
      </c>
      <c r="H151" s="184">
        <v>1</v>
      </c>
      <c r="I151" s="185"/>
      <c r="J151" s="186">
        <f>ROUND(I151*H151,2)</f>
        <v>0</v>
      </c>
      <c r="K151" s="182" t="s">
        <v>1</v>
      </c>
      <c r="L151" s="39"/>
      <c r="M151" s="187" t="s">
        <v>1</v>
      </c>
      <c r="N151" s="188" t="s">
        <v>39</v>
      </c>
      <c r="O151" s="77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173</v>
      </c>
      <c r="AT151" s="191" t="s">
        <v>168</v>
      </c>
      <c r="AU151" s="191" t="s">
        <v>82</v>
      </c>
      <c r="AY151" s="19" t="s">
        <v>166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173</v>
      </c>
      <c r="BM151" s="191" t="s">
        <v>354</v>
      </c>
    </row>
    <row r="152" s="2" customFormat="1" ht="16.5" customHeight="1">
      <c r="A152" s="38"/>
      <c r="B152" s="179"/>
      <c r="C152" s="180" t="s">
        <v>286</v>
      </c>
      <c r="D152" s="180" t="s">
        <v>168</v>
      </c>
      <c r="E152" s="181" t="s">
        <v>2118</v>
      </c>
      <c r="F152" s="182" t="s">
        <v>2119</v>
      </c>
      <c r="G152" s="183" t="s">
        <v>2120</v>
      </c>
      <c r="H152" s="184">
        <v>3</v>
      </c>
      <c r="I152" s="185"/>
      <c r="J152" s="186">
        <f>ROUND(I152*H152,2)</f>
        <v>0</v>
      </c>
      <c r="K152" s="182" t="s">
        <v>1</v>
      </c>
      <c r="L152" s="39"/>
      <c r="M152" s="187" t="s">
        <v>1</v>
      </c>
      <c r="N152" s="188" t="s">
        <v>39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173</v>
      </c>
      <c r="AT152" s="191" t="s">
        <v>168</v>
      </c>
      <c r="AU152" s="191" t="s">
        <v>82</v>
      </c>
      <c r="AY152" s="19" t="s">
        <v>166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80</v>
      </c>
      <c r="BK152" s="192">
        <f>ROUND(I152*H152,2)</f>
        <v>0</v>
      </c>
      <c r="BL152" s="19" t="s">
        <v>173</v>
      </c>
      <c r="BM152" s="191" t="s">
        <v>367</v>
      </c>
    </row>
    <row r="153" s="2" customFormat="1" ht="16.5" customHeight="1">
      <c r="A153" s="38"/>
      <c r="B153" s="179"/>
      <c r="C153" s="180" t="s">
        <v>292</v>
      </c>
      <c r="D153" s="180" t="s">
        <v>168</v>
      </c>
      <c r="E153" s="181" t="s">
        <v>2121</v>
      </c>
      <c r="F153" s="182" t="s">
        <v>2122</v>
      </c>
      <c r="G153" s="183" t="s">
        <v>391</v>
      </c>
      <c r="H153" s="184">
        <v>22</v>
      </c>
      <c r="I153" s="185"/>
      <c r="J153" s="186">
        <f>ROUND(I153*H153,2)</f>
        <v>0</v>
      </c>
      <c r="K153" s="182" t="s">
        <v>1</v>
      </c>
      <c r="L153" s="39"/>
      <c r="M153" s="187" t="s">
        <v>1</v>
      </c>
      <c r="N153" s="188" t="s">
        <v>39</v>
      </c>
      <c r="O153" s="77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1" t="s">
        <v>173</v>
      </c>
      <c r="AT153" s="191" t="s">
        <v>168</v>
      </c>
      <c r="AU153" s="191" t="s">
        <v>82</v>
      </c>
      <c r="AY153" s="19" t="s">
        <v>166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80</v>
      </c>
      <c r="BK153" s="192">
        <f>ROUND(I153*H153,2)</f>
        <v>0</v>
      </c>
      <c r="BL153" s="19" t="s">
        <v>173</v>
      </c>
      <c r="BM153" s="191" t="s">
        <v>375</v>
      </c>
    </row>
    <row r="154" s="2" customFormat="1" ht="16.5" customHeight="1">
      <c r="A154" s="38"/>
      <c r="B154" s="179"/>
      <c r="C154" s="180" t="s">
        <v>298</v>
      </c>
      <c r="D154" s="180" t="s">
        <v>168</v>
      </c>
      <c r="E154" s="181" t="s">
        <v>2123</v>
      </c>
      <c r="F154" s="182" t="s">
        <v>2124</v>
      </c>
      <c r="G154" s="183" t="s">
        <v>282</v>
      </c>
      <c r="H154" s="184">
        <v>1</v>
      </c>
      <c r="I154" s="185"/>
      <c r="J154" s="186">
        <f>ROUND(I154*H154,2)</f>
        <v>0</v>
      </c>
      <c r="K154" s="182" t="s">
        <v>1</v>
      </c>
      <c r="L154" s="39"/>
      <c r="M154" s="187" t="s">
        <v>1</v>
      </c>
      <c r="N154" s="188" t="s">
        <v>39</v>
      </c>
      <c r="O154" s="77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173</v>
      </c>
      <c r="AT154" s="191" t="s">
        <v>168</v>
      </c>
      <c r="AU154" s="191" t="s">
        <v>82</v>
      </c>
      <c r="AY154" s="19" t="s">
        <v>166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80</v>
      </c>
      <c r="BK154" s="192">
        <f>ROUND(I154*H154,2)</f>
        <v>0</v>
      </c>
      <c r="BL154" s="19" t="s">
        <v>173</v>
      </c>
      <c r="BM154" s="191" t="s">
        <v>388</v>
      </c>
    </row>
    <row r="155" s="12" customFormat="1" ht="22.8" customHeight="1">
      <c r="A155" s="12"/>
      <c r="B155" s="166"/>
      <c r="C155" s="12"/>
      <c r="D155" s="167" t="s">
        <v>73</v>
      </c>
      <c r="E155" s="177" t="s">
        <v>679</v>
      </c>
      <c r="F155" s="177" t="s">
        <v>2125</v>
      </c>
      <c r="G155" s="12"/>
      <c r="H155" s="12"/>
      <c r="I155" s="169"/>
      <c r="J155" s="178">
        <f>BK155</f>
        <v>0</v>
      </c>
      <c r="K155" s="12"/>
      <c r="L155" s="166"/>
      <c r="M155" s="171"/>
      <c r="N155" s="172"/>
      <c r="O155" s="172"/>
      <c r="P155" s="173">
        <f>P156</f>
        <v>0</v>
      </c>
      <c r="Q155" s="172"/>
      <c r="R155" s="173">
        <f>R156</f>
        <v>0</v>
      </c>
      <c r="S155" s="172"/>
      <c r="T155" s="174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7" t="s">
        <v>80</v>
      </c>
      <c r="AT155" s="175" t="s">
        <v>73</v>
      </c>
      <c r="AU155" s="175" t="s">
        <v>80</v>
      </c>
      <c r="AY155" s="167" t="s">
        <v>166</v>
      </c>
      <c r="BK155" s="176">
        <f>BK156</f>
        <v>0</v>
      </c>
    </row>
    <row r="156" s="2" customFormat="1" ht="16.5" customHeight="1">
      <c r="A156" s="38"/>
      <c r="B156" s="179"/>
      <c r="C156" s="180" t="s">
        <v>302</v>
      </c>
      <c r="D156" s="180" t="s">
        <v>168</v>
      </c>
      <c r="E156" s="181" t="s">
        <v>2126</v>
      </c>
      <c r="F156" s="182" t="s">
        <v>2127</v>
      </c>
      <c r="G156" s="183" t="s">
        <v>243</v>
      </c>
      <c r="H156" s="184">
        <v>90.099000000000004</v>
      </c>
      <c r="I156" s="185"/>
      <c r="J156" s="186">
        <f>ROUND(I156*H156,2)</f>
        <v>0</v>
      </c>
      <c r="K156" s="182" t="s">
        <v>1</v>
      </c>
      <c r="L156" s="39"/>
      <c r="M156" s="187" t="s">
        <v>1</v>
      </c>
      <c r="N156" s="188" t="s">
        <v>39</v>
      </c>
      <c r="O156" s="77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1" t="s">
        <v>173</v>
      </c>
      <c r="AT156" s="191" t="s">
        <v>168</v>
      </c>
      <c r="AU156" s="191" t="s">
        <v>82</v>
      </c>
      <c r="AY156" s="19" t="s">
        <v>166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80</v>
      </c>
      <c r="BK156" s="192">
        <f>ROUND(I156*H156,2)</f>
        <v>0</v>
      </c>
      <c r="BL156" s="19" t="s">
        <v>173</v>
      </c>
      <c r="BM156" s="191" t="s">
        <v>399</v>
      </c>
    </row>
    <row r="157" s="12" customFormat="1" ht="25.92" customHeight="1">
      <c r="A157" s="12"/>
      <c r="B157" s="166"/>
      <c r="C157" s="12"/>
      <c r="D157" s="167" t="s">
        <v>73</v>
      </c>
      <c r="E157" s="168" t="s">
        <v>1134</v>
      </c>
      <c r="F157" s="168" t="s">
        <v>1135</v>
      </c>
      <c r="G157" s="12"/>
      <c r="H157" s="12"/>
      <c r="I157" s="169"/>
      <c r="J157" s="170">
        <f>BK157</f>
        <v>0</v>
      </c>
      <c r="K157" s="12"/>
      <c r="L157" s="166"/>
      <c r="M157" s="171"/>
      <c r="N157" s="172"/>
      <c r="O157" s="172"/>
      <c r="P157" s="173">
        <f>P158+P176+P192</f>
        <v>0</v>
      </c>
      <c r="Q157" s="172"/>
      <c r="R157" s="173">
        <f>R158+R176+R192</f>
        <v>0</v>
      </c>
      <c r="S157" s="172"/>
      <c r="T157" s="174">
        <f>T158+T176+T192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7" t="s">
        <v>82</v>
      </c>
      <c r="AT157" s="175" t="s">
        <v>73</v>
      </c>
      <c r="AU157" s="175" t="s">
        <v>74</v>
      </c>
      <c r="AY157" s="167" t="s">
        <v>166</v>
      </c>
      <c r="BK157" s="176">
        <f>BK158+BK176+BK192</f>
        <v>0</v>
      </c>
    </row>
    <row r="158" s="12" customFormat="1" ht="22.8" customHeight="1">
      <c r="A158" s="12"/>
      <c r="B158" s="166"/>
      <c r="C158" s="12"/>
      <c r="D158" s="167" t="s">
        <v>73</v>
      </c>
      <c r="E158" s="177" t="s">
        <v>2128</v>
      </c>
      <c r="F158" s="177" t="s">
        <v>2129</v>
      </c>
      <c r="G158" s="12"/>
      <c r="H158" s="12"/>
      <c r="I158" s="169"/>
      <c r="J158" s="178">
        <f>BK158</f>
        <v>0</v>
      </c>
      <c r="K158" s="12"/>
      <c r="L158" s="166"/>
      <c r="M158" s="171"/>
      <c r="N158" s="172"/>
      <c r="O158" s="172"/>
      <c r="P158" s="173">
        <f>SUM(P159:P175)</f>
        <v>0</v>
      </c>
      <c r="Q158" s="172"/>
      <c r="R158" s="173">
        <f>SUM(R159:R175)</f>
        <v>0</v>
      </c>
      <c r="S158" s="172"/>
      <c r="T158" s="174">
        <f>SUM(T159:T175)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7" t="s">
        <v>82</v>
      </c>
      <c r="AT158" s="175" t="s">
        <v>73</v>
      </c>
      <c r="AU158" s="175" t="s">
        <v>80</v>
      </c>
      <c r="AY158" s="167" t="s">
        <v>166</v>
      </c>
      <c r="BK158" s="176">
        <f>SUM(BK159:BK175)</f>
        <v>0</v>
      </c>
    </row>
    <row r="159" s="2" customFormat="1" ht="21.75" customHeight="1">
      <c r="A159" s="38"/>
      <c r="B159" s="179"/>
      <c r="C159" s="180" t="s">
        <v>307</v>
      </c>
      <c r="D159" s="180" t="s">
        <v>168</v>
      </c>
      <c r="E159" s="181" t="s">
        <v>2130</v>
      </c>
      <c r="F159" s="182" t="s">
        <v>2131</v>
      </c>
      <c r="G159" s="183" t="s">
        <v>282</v>
      </c>
      <c r="H159" s="184">
        <v>1</v>
      </c>
      <c r="I159" s="185"/>
      <c r="J159" s="186">
        <f>ROUND(I159*H159,2)</f>
        <v>0</v>
      </c>
      <c r="K159" s="182" t="s">
        <v>1</v>
      </c>
      <c r="L159" s="39"/>
      <c r="M159" s="187" t="s">
        <v>1</v>
      </c>
      <c r="N159" s="188" t="s">
        <v>39</v>
      </c>
      <c r="O159" s="77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1" t="s">
        <v>286</v>
      </c>
      <c r="AT159" s="191" t="s">
        <v>168</v>
      </c>
      <c r="AU159" s="191" t="s">
        <v>82</v>
      </c>
      <c r="AY159" s="19" t="s">
        <v>166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286</v>
      </c>
      <c r="BM159" s="191" t="s">
        <v>408</v>
      </c>
    </row>
    <row r="160" s="2" customFormat="1" ht="21.75" customHeight="1">
      <c r="A160" s="38"/>
      <c r="B160" s="179"/>
      <c r="C160" s="180" t="s">
        <v>7</v>
      </c>
      <c r="D160" s="180" t="s">
        <v>168</v>
      </c>
      <c r="E160" s="181" t="s">
        <v>2132</v>
      </c>
      <c r="F160" s="182" t="s">
        <v>2133</v>
      </c>
      <c r="G160" s="183" t="s">
        <v>391</v>
      </c>
      <c r="H160" s="184">
        <v>8</v>
      </c>
      <c r="I160" s="185"/>
      <c r="J160" s="186">
        <f>ROUND(I160*H160,2)</f>
        <v>0</v>
      </c>
      <c r="K160" s="182" t="s">
        <v>1</v>
      </c>
      <c r="L160" s="39"/>
      <c r="M160" s="187" t="s">
        <v>1</v>
      </c>
      <c r="N160" s="188" t="s">
        <v>39</v>
      </c>
      <c r="O160" s="77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286</v>
      </c>
      <c r="AT160" s="191" t="s">
        <v>168</v>
      </c>
      <c r="AU160" s="191" t="s">
        <v>82</v>
      </c>
      <c r="AY160" s="19" t="s">
        <v>166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80</v>
      </c>
      <c r="BK160" s="192">
        <f>ROUND(I160*H160,2)</f>
        <v>0</v>
      </c>
      <c r="BL160" s="19" t="s">
        <v>286</v>
      </c>
      <c r="BM160" s="191" t="s">
        <v>416</v>
      </c>
    </row>
    <row r="161" s="2" customFormat="1" ht="24.15" customHeight="1">
      <c r="A161" s="38"/>
      <c r="B161" s="179"/>
      <c r="C161" s="180" t="s">
        <v>315</v>
      </c>
      <c r="D161" s="180" t="s">
        <v>168</v>
      </c>
      <c r="E161" s="181" t="s">
        <v>2134</v>
      </c>
      <c r="F161" s="182" t="s">
        <v>2135</v>
      </c>
      <c r="G161" s="183" t="s">
        <v>391</v>
      </c>
      <c r="H161" s="184">
        <v>29</v>
      </c>
      <c r="I161" s="185"/>
      <c r="J161" s="186">
        <f>ROUND(I161*H161,2)</f>
        <v>0</v>
      </c>
      <c r="K161" s="182" t="s">
        <v>1</v>
      </c>
      <c r="L161" s="39"/>
      <c r="M161" s="187" t="s">
        <v>1</v>
      </c>
      <c r="N161" s="188" t="s">
        <v>39</v>
      </c>
      <c r="O161" s="77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1" t="s">
        <v>286</v>
      </c>
      <c r="AT161" s="191" t="s">
        <v>168</v>
      </c>
      <c r="AU161" s="191" t="s">
        <v>82</v>
      </c>
      <c r="AY161" s="19" t="s">
        <v>166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80</v>
      </c>
      <c r="BK161" s="192">
        <f>ROUND(I161*H161,2)</f>
        <v>0</v>
      </c>
      <c r="BL161" s="19" t="s">
        <v>286</v>
      </c>
      <c r="BM161" s="191" t="s">
        <v>428</v>
      </c>
    </row>
    <row r="162" s="2" customFormat="1" ht="24.15" customHeight="1">
      <c r="A162" s="38"/>
      <c r="B162" s="179"/>
      <c r="C162" s="180" t="s">
        <v>321</v>
      </c>
      <c r="D162" s="180" t="s">
        <v>168</v>
      </c>
      <c r="E162" s="181" t="s">
        <v>2136</v>
      </c>
      <c r="F162" s="182" t="s">
        <v>2137</v>
      </c>
      <c r="G162" s="183" t="s">
        <v>391</v>
      </c>
      <c r="H162" s="184">
        <v>10</v>
      </c>
      <c r="I162" s="185"/>
      <c r="J162" s="186">
        <f>ROUND(I162*H162,2)</f>
        <v>0</v>
      </c>
      <c r="K162" s="182" t="s">
        <v>1</v>
      </c>
      <c r="L162" s="39"/>
      <c r="M162" s="187" t="s">
        <v>1</v>
      </c>
      <c r="N162" s="188" t="s">
        <v>39</v>
      </c>
      <c r="O162" s="77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1" t="s">
        <v>286</v>
      </c>
      <c r="AT162" s="191" t="s">
        <v>168</v>
      </c>
      <c r="AU162" s="191" t="s">
        <v>82</v>
      </c>
      <c r="AY162" s="19" t="s">
        <v>166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80</v>
      </c>
      <c r="BK162" s="192">
        <f>ROUND(I162*H162,2)</f>
        <v>0</v>
      </c>
      <c r="BL162" s="19" t="s">
        <v>286</v>
      </c>
      <c r="BM162" s="191" t="s">
        <v>442</v>
      </c>
    </row>
    <row r="163" s="2" customFormat="1" ht="24.15" customHeight="1">
      <c r="A163" s="38"/>
      <c r="B163" s="179"/>
      <c r="C163" s="180" t="s">
        <v>325</v>
      </c>
      <c r="D163" s="180" t="s">
        <v>168</v>
      </c>
      <c r="E163" s="181" t="s">
        <v>2138</v>
      </c>
      <c r="F163" s="182" t="s">
        <v>2139</v>
      </c>
      <c r="G163" s="183" t="s">
        <v>391</v>
      </c>
      <c r="H163" s="184">
        <v>51</v>
      </c>
      <c r="I163" s="185"/>
      <c r="J163" s="186">
        <f>ROUND(I163*H163,2)</f>
        <v>0</v>
      </c>
      <c r="K163" s="182" t="s">
        <v>1</v>
      </c>
      <c r="L163" s="39"/>
      <c r="M163" s="187" t="s">
        <v>1</v>
      </c>
      <c r="N163" s="188" t="s">
        <v>39</v>
      </c>
      <c r="O163" s="77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1" t="s">
        <v>286</v>
      </c>
      <c r="AT163" s="191" t="s">
        <v>168</v>
      </c>
      <c r="AU163" s="191" t="s">
        <v>82</v>
      </c>
      <c r="AY163" s="19" t="s">
        <v>166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286</v>
      </c>
      <c r="BM163" s="191" t="s">
        <v>457</v>
      </c>
    </row>
    <row r="164" s="2" customFormat="1" ht="24.15" customHeight="1">
      <c r="A164" s="38"/>
      <c r="B164" s="179"/>
      <c r="C164" s="180" t="s">
        <v>329</v>
      </c>
      <c r="D164" s="180" t="s">
        <v>168</v>
      </c>
      <c r="E164" s="181" t="s">
        <v>2140</v>
      </c>
      <c r="F164" s="182" t="s">
        <v>2141</v>
      </c>
      <c r="G164" s="183" t="s">
        <v>391</v>
      </c>
      <c r="H164" s="184">
        <v>29</v>
      </c>
      <c r="I164" s="185"/>
      <c r="J164" s="186">
        <f>ROUND(I164*H164,2)</f>
        <v>0</v>
      </c>
      <c r="K164" s="182" t="s">
        <v>1</v>
      </c>
      <c r="L164" s="39"/>
      <c r="M164" s="187" t="s">
        <v>1</v>
      </c>
      <c r="N164" s="188" t="s">
        <v>39</v>
      </c>
      <c r="O164" s="77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286</v>
      </c>
      <c r="AT164" s="191" t="s">
        <v>168</v>
      </c>
      <c r="AU164" s="191" t="s">
        <v>82</v>
      </c>
      <c r="AY164" s="19" t="s">
        <v>166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80</v>
      </c>
      <c r="BK164" s="192">
        <f>ROUND(I164*H164,2)</f>
        <v>0</v>
      </c>
      <c r="BL164" s="19" t="s">
        <v>286</v>
      </c>
      <c r="BM164" s="191" t="s">
        <v>466</v>
      </c>
    </row>
    <row r="165" s="2" customFormat="1" ht="21.75" customHeight="1">
      <c r="A165" s="38"/>
      <c r="B165" s="179"/>
      <c r="C165" s="180" t="s">
        <v>333</v>
      </c>
      <c r="D165" s="180" t="s">
        <v>168</v>
      </c>
      <c r="E165" s="181" t="s">
        <v>2142</v>
      </c>
      <c r="F165" s="182" t="s">
        <v>2143</v>
      </c>
      <c r="G165" s="183" t="s">
        <v>391</v>
      </c>
      <c r="H165" s="184">
        <v>8</v>
      </c>
      <c r="I165" s="185"/>
      <c r="J165" s="186">
        <f>ROUND(I165*H165,2)</f>
        <v>0</v>
      </c>
      <c r="K165" s="182" t="s">
        <v>1</v>
      </c>
      <c r="L165" s="39"/>
      <c r="M165" s="187" t="s">
        <v>1</v>
      </c>
      <c r="N165" s="188" t="s">
        <v>39</v>
      </c>
      <c r="O165" s="77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1" t="s">
        <v>286</v>
      </c>
      <c r="AT165" s="191" t="s">
        <v>168</v>
      </c>
      <c r="AU165" s="191" t="s">
        <v>82</v>
      </c>
      <c r="AY165" s="19" t="s">
        <v>166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80</v>
      </c>
      <c r="BK165" s="192">
        <f>ROUND(I165*H165,2)</f>
        <v>0</v>
      </c>
      <c r="BL165" s="19" t="s">
        <v>286</v>
      </c>
      <c r="BM165" s="191" t="s">
        <v>476</v>
      </c>
    </row>
    <row r="166" s="2" customFormat="1" ht="21.75" customHeight="1">
      <c r="A166" s="38"/>
      <c r="B166" s="179"/>
      <c r="C166" s="180" t="s">
        <v>337</v>
      </c>
      <c r="D166" s="180" t="s">
        <v>168</v>
      </c>
      <c r="E166" s="181" t="s">
        <v>2144</v>
      </c>
      <c r="F166" s="182" t="s">
        <v>2145</v>
      </c>
      <c r="G166" s="183" t="s">
        <v>391</v>
      </c>
      <c r="H166" s="184">
        <v>8</v>
      </c>
      <c r="I166" s="185"/>
      <c r="J166" s="186">
        <f>ROUND(I166*H166,2)</f>
        <v>0</v>
      </c>
      <c r="K166" s="182" t="s">
        <v>1</v>
      </c>
      <c r="L166" s="39"/>
      <c r="M166" s="187" t="s">
        <v>1</v>
      </c>
      <c r="N166" s="188" t="s">
        <v>39</v>
      </c>
      <c r="O166" s="77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1" t="s">
        <v>286</v>
      </c>
      <c r="AT166" s="191" t="s">
        <v>168</v>
      </c>
      <c r="AU166" s="191" t="s">
        <v>82</v>
      </c>
      <c r="AY166" s="19" t="s">
        <v>166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80</v>
      </c>
      <c r="BK166" s="192">
        <f>ROUND(I166*H166,2)</f>
        <v>0</v>
      </c>
      <c r="BL166" s="19" t="s">
        <v>286</v>
      </c>
      <c r="BM166" s="191" t="s">
        <v>486</v>
      </c>
    </row>
    <row r="167" s="2" customFormat="1" ht="16.5" customHeight="1">
      <c r="A167" s="38"/>
      <c r="B167" s="179"/>
      <c r="C167" s="180" t="s">
        <v>343</v>
      </c>
      <c r="D167" s="180" t="s">
        <v>168</v>
      </c>
      <c r="E167" s="181" t="s">
        <v>2146</v>
      </c>
      <c r="F167" s="182" t="s">
        <v>2147</v>
      </c>
      <c r="G167" s="183" t="s">
        <v>282</v>
      </c>
      <c r="H167" s="184">
        <v>5</v>
      </c>
      <c r="I167" s="185"/>
      <c r="J167" s="186">
        <f>ROUND(I167*H167,2)</f>
        <v>0</v>
      </c>
      <c r="K167" s="182" t="s">
        <v>1</v>
      </c>
      <c r="L167" s="39"/>
      <c r="M167" s="187" t="s">
        <v>1</v>
      </c>
      <c r="N167" s="188" t="s">
        <v>39</v>
      </c>
      <c r="O167" s="77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1" t="s">
        <v>286</v>
      </c>
      <c r="AT167" s="191" t="s">
        <v>168</v>
      </c>
      <c r="AU167" s="191" t="s">
        <v>82</v>
      </c>
      <c r="AY167" s="19" t="s">
        <v>166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80</v>
      </c>
      <c r="BK167" s="192">
        <f>ROUND(I167*H167,2)</f>
        <v>0</v>
      </c>
      <c r="BL167" s="19" t="s">
        <v>286</v>
      </c>
      <c r="BM167" s="191" t="s">
        <v>494</v>
      </c>
    </row>
    <row r="168" s="2" customFormat="1" ht="16.5" customHeight="1">
      <c r="A168" s="38"/>
      <c r="B168" s="179"/>
      <c r="C168" s="180" t="s">
        <v>349</v>
      </c>
      <c r="D168" s="180" t="s">
        <v>168</v>
      </c>
      <c r="E168" s="181" t="s">
        <v>2148</v>
      </c>
      <c r="F168" s="182" t="s">
        <v>2149</v>
      </c>
      <c r="G168" s="183" t="s">
        <v>282</v>
      </c>
      <c r="H168" s="184">
        <v>7</v>
      </c>
      <c r="I168" s="185"/>
      <c r="J168" s="186">
        <f>ROUND(I168*H168,2)</f>
        <v>0</v>
      </c>
      <c r="K168" s="182" t="s">
        <v>1</v>
      </c>
      <c r="L168" s="39"/>
      <c r="M168" s="187" t="s">
        <v>1</v>
      </c>
      <c r="N168" s="188" t="s">
        <v>39</v>
      </c>
      <c r="O168" s="77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286</v>
      </c>
      <c r="AT168" s="191" t="s">
        <v>168</v>
      </c>
      <c r="AU168" s="191" t="s">
        <v>82</v>
      </c>
      <c r="AY168" s="19" t="s">
        <v>166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80</v>
      </c>
      <c r="BK168" s="192">
        <f>ROUND(I168*H168,2)</f>
        <v>0</v>
      </c>
      <c r="BL168" s="19" t="s">
        <v>286</v>
      </c>
      <c r="BM168" s="191" t="s">
        <v>506</v>
      </c>
    </row>
    <row r="169" s="2" customFormat="1" ht="16.5" customHeight="1">
      <c r="A169" s="38"/>
      <c r="B169" s="179"/>
      <c r="C169" s="180" t="s">
        <v>354</v>
      </c>
      <c r="D169" s="180" t="s">
        <v>168</v>
      </c>
      <c r="E169" s="181" t="s">
        <v>2150</v>
      </c>
      <c r="F169" s="182" t="s">
        <v>2151</v>
      </c>
      <c r="G169" s="183" t="s">
        <v>282</v>
      </c>
      <c r="H169" s="184">
        <v>9</v>
      </c>
      <c r="I169" s="185"/>
      <c r="J169" s="186">
        <f>ROUND(I169*H169,2)</f>
        <v>0</v>
      </c>
      <c r="K169" s="182" t="s">
        <v>1</v>
      </c>
      <c r="L169" s="39"/>
      <c r="M169" s="187" t="s">
        <v>1</v>
      </c>
      <c r="N169" s="188" t="s">
        <v>39</v>
      </c>
      <c r="O169" s="77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1" t="s">
        <v>286</v>
      </c>
      <c r="AT169" s="191" t="s">
        <v>168</v>
      </c>
      <c r="AU169" s="191" t="s">
        <v>82</v>
      </c>
      <c r="AY169" s="19" t="s">
        <v>166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80</v>
      </c>
      <c r="BK169" s="192">
        <f>ROUND(I169*H169,2)</f>
        <v>0</v>
      </c>
      <c r="BL169" s="19" t="s">
        <v>286</v>
      </c>
      <c r="BM169" s="191" t="s">
        <v>516</v>
      </c>
    </row>
    <row r="170" s="2" customFormat="1" ht="16.5" customHeight="1">
      <c r="A170" s="38"/>
      <c r="B170" s="179"/>
      <c r="C170" s="180" t="s">
        <v>97</v>
      </c>
      <c r="D170" s="180" t="s">
        <v>168</v>
      </c>
      <c r="E170" s="181" t="s">
        <v>2152</v>
      </c>
      <c r="F170" s="182" t="s">
        <v>2153</v>
      </c>
      <c r="G170" s="183" t="s">
        <v>282</v>
      </c>
      <c r="H170" s="184">
        <v>1</v>
      </c>
      <c r="I170" s="185"/>
      <c r="J170" s="186">
        <f>ROUND(I170*H170,2)</f>
        <v>0</v>
      </c>
      <c r="K170" s="182" t="s">
        <v>1</v>
      </c>
      <c r="L170" s="39"/>
      <c r="M170" s="187" t="s">
        <v>1</v>
      </c>
      <c r="N170" s="188" t="s">
        <v>39</v>
      </c>
      <c r="O170" s="77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1" t="s">
        <v>286</v>
      </c>
      <c r="AT170" s="191" t="s">
        <v>168</v>
      </c>
      <c r="AU170" s="191" t="s">
        <v>82</v>
      </c>
      <c r="AY170" s="19" t="s">
        <v>166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80</v>
      </c>
      <c r="BK170" s="192">
        <f>ROUND(I170*H170,2)</f>
        <v>0</v>
      </c>
      <c r="BL170" s="19" t="s">
        <v>286</v>
      </c>
      <c r="BM170" s="191" t="s">
        <v>529</v>
      </c>
    </row>
    <row r="171" s="2" customFormat="1" ht="16.5" customHeight="1">
      <c r="A171" s="38"/>
      <c r="B171" s="179"/>
      <c r="C171" s="180" t="s">
        <v>367</v>
      </c>
      <c r="D171" s="180" t="s">
        <v>168</v>
      </c>
      <c r="E171" s="181" t="s">
        <v>2154</v>
      </c>
      <c r="F171" s="182" t="s">
        <v>2155</v>
      </c>
      <c r="G171" s="183" t="s">
        <v>282</v>
      </c>
      <c r="H171" s="184">
        <v>6</v>
      </c>
      <c r="I171" s="185"/>
      <c r="J171" s="186">
        <f>ROUND(I171*H171,2)</f>
        <v>0</v>
      </c>
      <c r="K171" s="182" t="s">
        <v>1</v>
      </c>
      <c r="L171" s="39"/>
      <c r="M171" s="187" t="s">
        <v>1</v>
      </c>
      <c r="N171" s="188" t="s">
        <v>39</v>
      </c>
      <c r="O171" s="77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286</v>
      </c>
      <c r="AT171" s="191" t="s">
        <v>168</v>
      </c>
      <c r="AU171" s="191" t="s">
        <v>82</v>
      </c>
      <c r="AY171" s="19" t="s">
        <v>166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80</v>
      </c>
      <c r="BK171" s="192">
        <f>ROUND(I171*H171,2)</f>
        <v>0</v>
      </c>
      <c r="BL171" s="19" t="s">
        <v>286</v>
      </c>
      <c r="BM171" s="191" t="s">
        <v>541</v>
      </c>
    </row>
    <row r="172" s="2" customFormat="1" ht="16.5" customHeight="1">
      <c r="A172" s="38"/>
      <c r="B172" s="179"/>
      <c r="C172" s="180" t="s">
        <v>371</v>
      </c>
      <c r="D172" s="180" t="s">
        <v>168</v>
      </c>
      <c r="E172" s="181" t="s">
        <v>2156</v>
      </c>
      <c r="F172" s="182" t="s">
        <v>2157</v>
      </c>
      <c r="G172" s="183" t="s">
        <v>282</v>
      </c>
      <c r="H172" s="184">
        <v>1</v>
      </c>
      <c r="I172" s="185"/>
      <c r="J172" s="186">
        <f>ROUND(I172*H172,2)</f>
        <v>0</v>
      </c>
      <c r="K172" s="182" t="s">
        <v>1</v>
      </c>
      <c r="L172" s="39"/>
      <c r="M172" s="187" t="s">
        <v>1</v>
      </c>
      <c r="N172" s="188" t="s">
        <v>39</v>
      </c>
      <c r="O172" s="77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286</v>
      </c>
      <c r="AT172" s="191" t="s">
        <v>168</v>
      </c>
      <c r="AU172" s="191" t="s">
        <v>82</v>
      </c>
      <c r="AY172" s="19" t="s">
        <v>166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286</v>
      </c>
      <c r="BM172" s="191" t="s">
        <v>549</v>
      </c>
    </row>
    <row r="173" s="2" customFormat="1" ht="16.5" customHeight="1">
      <c r="A173" s="38"/>
      <c r="B173" s="179"/>
      <c r="C173" s="180" t="s">
        <v>375</v>
      </c>
      <c r="D173" s="180" t="s">
        <v>168</v>
      </c>
      <c r="E173" s="181" t="s">
        <v>2158</v>
      </c>
      <c r="F173" s="182" t="s">
        <v>2159</v>
      </c>
      <c r="G173" s="183" t="s">
        <v>391</v>
      </c>
      <c r="H173" s="184">
        <v>53</v>
      </c>
      <c r="I173" s="185"/>
      <c r="J173" s="186">
        <f>ROUND(I173*H173,2)</f>
        <v>0</v>
      </c>
      <c r="K173" s="182" t="s">
        <v>1</v>
      </c>
      <c r="L173" s="39"/>
      <c r="M173" s="187" t="s">
        <v>1</v>
      </c>
      <c r="N173" s="188" t="s">
        <v>39</v>
      </c>
      <c r="O173" s="77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286</v>
      </c>
      <c r="AT173" s="191" t="s">
        <v>168</v>
      </c>
      <c r="AU173" s="191" t="s">
        <v>82</v>
      </c>
      <c r="AY173" s="19" t="s">
        <v>166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80</v>
      </c>
      <c r="BK173" s="192">
        <f>ROUND(I173*H173,2)</f>
        <v>0</v>
      </c>
      <c r="BL173" s="19" t="s">
        <v>286</v>
      </c>
      <c r="BM173" s="191" t="s">
        <v>558</v>
      </c>
    </row>
    <row r="174" s="2" customFormat="1" ht="24.15" customHeight="1">
      <c r="A174" s="38"/>
      <c r="B174" s="179"/>
      <c r="C174" s="180" t="s">
        <v>381</v>
      </c>
      <c r="D174" s="180" t="s">
        <v>168</v>
      </c>
      <c r="E174" s="181" t="s">
        <v>2160</v>
      </c>
      <c r="F174" s="182" t="s">
        <v>2161</v>
      </c>
      <c r="G174" s="183" t="s">
        <v>282</v>
      </c>
      <c r="H174" s="184">
        <v>1</v>
      </c>
      <c r="I174" s="185"/>
      <c r="J174" s="186">
        <f>ROUND(I174*H174,2)</f>
        <v>0</v>
      </c>
      <c r="K174" s="182" t="s">
        <v>1</v>
      </c>
      <c r="L174" s="39"/>
      <c r="M174" s="187" t="s">
        <v>1</v>
      </c>
      <c r="N174" s="188" t="s">
        <v>39</v>
      </c>
      <c r="O174" s="77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1" t="s">
        <v>286</v>
      </c>
      <c r="AT174" s="191" t="s">
        <v>168</v>
      </c>
      <c r="AU174" s="191" t="s">
        <v>82</v>
      </c>
      <c r="AY174" s="19" t="s">
        <v>166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80</v>
      </c>
      <c r="BK174" s="192">
        <f>ROUND(I174*H174,2)</f>
        <v>0</v>
      </c>
      <c r="BL174" s="19" t="s">
        <v>286</v>
      </c>
      <c r="BM174" s="191" t="s">
        <v>567</v>
      </c>
    </row>
    <row r="175" s="2" customFormat="1" ht="21.75" customHeight="1">
      <c r="A175" s="38"/>
      <c r="B175" s="179"/>
      <c r="C175" s="180" t="s">
        <v>388</v>
      </c>
      <c r="D175" s="180" t="s">
        <v>168</v>
      </c>
      <c r="E175" s="181" t="s">
        <v>2162</v>
      </c>
      <c r="F175" s="182" t="s">
        <v>2163</v>
      </c>
      <c r="G175" s="183" t="s">
        <v>1705</v>
      </c>
      <c r="H175" s="235"/>
      <c r="I175" s="185"/>
      <c r="J175" s="186">
        <f>ROUND(I175*H175,2)</f>
        <v>0</v>
      </c>
      <c r="K175" s="182" t="s">
        <v>1</v>
      </c>
      <c r="L175" s="39"/>
      <c r="M175" s="187" t="s">
        <v>1</v>
      </c>
      <c r="N175" s="188" t="s">
        <v>39</v>
      </c>
      <c r="O175" s="77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1" t="s">
        <v>286</v>
      </c>
      <c r="AT175" s="191" t="s">
        <v>168</v>
      </c>
      <c r="AU175" s="191" t="s">
        <v>82</v>
      </c>
      <c r="AY175" s="19" t="s">
        <v>166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80</v>
      </c>
      <c r="BK175" s="192">
        <f>ROUND(I175*H175,2)</f>
        <v>0</v>
      </c>
      <c r="BL175" s="19" t="s">
        <v>286</v>
      </c>
      <c r="BM175" s="191" t="s">
        <v>578</v>
      </c>
    </row>
    <row r="176" s="12" customFormat="1" ht="22.8" customHeight="1">
      <c r="A176" s="12"/>
      <c r="B176" s="166"/>
      <c r="C176" s="12"/>
      <c r="D176" s="167" t="s">
        <v>73</v>
      </c>
      <c r="E176" s="177" t="s">
        <v>2164</v>
      </c>
      <c r="F176" s="177" t="s">
        <v>2165</v>
      </c>
      <c r="G176" s="12"/>
      <c r="H176" s="12"/>
      <c r="I176" s="169"/>
      <c r="J176" s="178">
        <f>BK176</f>
        <v>0</v>
      </c>
      <c r="K176" s="12"/>
      <c r="L176" s="166"/>
      <c r="M176" s="171"/>
      <c r="N176" s="172"/>
      <c r="O176" s="172"/>
      <c r="P176" s="173">
        <f>SUM(P177:P191)</f>
        <v>0</v>
      </c>
      <c r="Q176" s="172"/>
      <c r="R176" s="173">
        <f>SUM(R177:R191)</f>
        <v>0</v>
      </c>
      <c r="S176" s="172"/>
      <c r="T176" s="174">
        <f>SUM(T177:T191)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7" t="s">
        <v>82</v>
      </c>
      <c r="AT176" s="175" t="s">
        <v>73</v>
      </c>
      <c r="AU176" s="175" t="s">
        <v>80</v>
      </c>
      <c r="AY176" s="167" t="s">
        <v>166</v>
      </c>
      <c r="BK176" s="176">
        <f>SUM(BK177:BK191)</f>
        <v>0</v>
      </c>
    </row>
    <row r="177" s="2" customFormat="1" ht="16.5" customHeight="1">
      <c r="A177" s="38"/>
      <c r="B177" s="179"/>
      <c r="C177" s="180" t="s">
        <v>394</v>
      </c>
      <c r="D177" s="180" t="s">
        <v>168</v>
      </c>
      <c r="E177" s="181" t="s">
        <v>2166</v>
      </c>
      <c r="F177" s="182" t="s">
        <v>2167</v>
      </c>
      <c r="G177" s="183" t="s">
        <v>282</v>
      </c>
      <c r="H177" s="184">
        <v>1</v>
      </c>
      <c r="I177" s="185"/>
      <c r="J177" s="186">
        <f>ROUND(I177*H177,2)</f>
        <v>0</v>
      </c>
      <c r="K177" s="182" t="s">
        <v>1</v>
      </c>
      <c r="L177" s="39"/>
      <c r="M177" s="187" t="s">
        <v>1</v>
      </c>
      <c r="N177" s="188" t="s">
        <v>39</v>
      </c>
      <c r="O177" s="77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1" t="s">
        <v>286</v>
      </c>
      <c r="AT177" s="191" t="s">
        <v>168</v>
      </c>
      <c r="AU177" s="191" t="s">
        <v>82</v>
      </c>
      <c r="AY177" s="19" t="s">
        <v>166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80</v>
      </c>
      <c r="BK177" s="192">
        <f>ROUND(I177*H177,2)</f>
        <v>0</v>
      </c>
      <c r="BL177" s="19" t="s">
        <v>286</v>
      </c>
      <c r="BM177" s="191" t="s">
        <v>589</v>
      </c>
    </row>
    <row r="178" s="2" customFormat="1" ht="16.5" customHeight="1">
      <c r="A178" s="38"/>
      <c r="B178" s="179"/>
      <c r="C178" s="180" t="s">
        <v>399</v>
      </c>
      <c r="D178" s="180" t="s">
        <v>168</v>
      </c>
      <c r="E178" s="181" t="s">
        <v>2168</v>
      </c>
      <c r="F178" s="182" t="s">
        <v>2169</v>
      </c>
      <c r="G178" s="183" t="s">
        <v>391</v>
      </c>
      <c r="H178" s="184">
        <v>86</v>
      </c>
      <c r="I178" s="185"/>
      <c r="J178" s="186">
        <f>ROUND(I178*H178,2)</f>
        <v>0</v>
      </c>
      <c r="K178" s="182" t="s">
        <v>1</v>
      </c>
      <c r="L178" s="39"/>
      <c r="M178" s="187" t="s">
        <v>1</v>
      </c>
      <c r="N178" s="188" t="s">
        <v>39</v>
      </c>
      <c r="O178" s="77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1" t="s">
        <v>286</v>
      </c>
      <c r="AT178" s="191" t="s">
        <v>168</v>
      </c>
      <c r="AU178" s="191" t="s">
        <v>82</v>
      </c>
      <c r="AY178" s="19" t="s">
        <v>166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80</v>
      </c>
      <c r="BK178" s="192">
        <f>ROUND(I178*H178,2)</f>
        <v>0</v>
      </c>
      <c r="BL178" s="19" t="s">
        <v>286</v>
      </c>
      <c r="BM178" s="191" t="s">
        <v>599</v>
      </c>
    </row>
    <row r="179" s="2" customFormat="1" ht="16.5" customHeight="1">
      <c r="A179" s="38"/>
      <c r="B179" s="179"/>
      <c r="C179" s="180" t="s">
        <v>403</v>
      </c>
      <c r="D179" s="180" t="s">
        <v>168</v>
      </c>
      <c r="E179" s="181" t="s">
        <v>2170</v>
      </c>
      <c r="F179" s="182" t="s">
        <v>2171</v>
      </c>
      <c r="G179" s="183" t="s">
        <v>391</v>
      </c>
      <c r="H179" s="184">
        <v>14</v>
      </c>
      <c r="I179" s="185"/>
      <c r="J179" s="186">
        <f>ROUND(I179*H179,2)</f>
        <v>0</v>
      </c>
      <c r="K179" s="182" t="s">
        <v>1</v>
      </c>
      <c r="L179" s="39"/>
      <c r="M179" s="187" t="s">
        <v>1</v>
      </c>
      <c r="N179" s="188" t="s">
        <v>39</v>
      </c>
      <c r="O179" s="77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286</v>
      </c>
      <c r="AT179" s="191" t="s">
        <v>168</v>
      </c>
      <c r="AU179" s="191" t="s">
        <v>82</v>
      </c>
      <c r="AY179" s="19" t="s">
        <v>166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80</v>
      </c>
      <c r="BK179" s="192">
        <f>ROUND(I179*H179,2)</f>
        <v>0</v>
      </c>
      <c r="BL179" s="19" t="s">
        <v>286</v>
      </c>
      <c r="BM179" s="191" t="s">
        <v>610</v>
      </c>
    </row>
    <row r="180" s="2" customFormat="1" ht="16.5" customHeight="1">
      <c r="A180" s="38"/>
      <c r="B180" s="179"/>
      <c r="C180" s="180" t="s">
        <v>408</v>
      </c>
      <c r="D180" s="180" t="s">
        <v>168</v>
      </c>
      <c r="E180" s="181" t="s">
        <v>2172</v>
      </c>
      <c r="F180" s="182" t="s">
        <v>2173</v>
      </c>
      <c r="G180" s="183" t="s">
        <v>391</v>
      </c>
      <c r="H180" s="184">
        <v>42</v>
      </c>
      <c r="I180" s="185"/>
      <c r="J180" s="186">
        <f>ROUND(I180*H180,2)</f>
        <v>0</v>
      </c>
      <c r="K180" s="182" t="s">
        <v>1</v>
      </c>
      <c r="L180" s="39"/>
      <c r="M180" s="187" t="s">
        <v>1</v>
      </c>
      <c r="N180" s="188" t="s">
        <v>39</v>
      </c>
      <c r="O180" s="77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286</v>
      </c>
      <c r="AT180" s="191" t="s">
        <v>168</v>
      </c>
      <c r="AU180" s="191" t="s">
        <v>82</v>
      </c>
      <c r="AY180" s="19" t="s">
        <v>166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80</v>
      </c>
      <c r="BK180" s="192">
        <f>ROUND(I180*H180,2)</f>
        <v>0</v>
      </c>
      <c r="BL180" s="19" t="s">
        <v>286</v>
      </c>
      <c r="BM180" s="191" t="s">
        <v>620</v>
      </c>
    </row>
    <row r="181" s="2" customFormat="1" ht="16.5" customHeight="1">
      <c r="A181" s="38"/>
      <c r="B181" s="179"/>
      <c r="C181" s="180" t="s">
        <v>100</v>
      </c>
      <c r="D181" s="180" t="s">
        <v>168</v>
      </c>
      <c r="E181" s="181" t="s">
        <v>2174</v>
      </c>
      <c r="F181" s="182" t="s">
        <v>2175</v>
      </c>
      <c r="G181" s="183" t="s">
        <v>391</v>
      </c>
      <c r="H181" s="184">
        <v>86</v>
      </c>
      <c r="I181" s="185"/>
      <c r="J181" s="186">
        <f>ROUND(I181*H181,2)</f>
        <v>0</v>
      </c>
      <c r="K181" s="182" t="s">
        <v>1</v>
      </c>
      <c r="L181" s="39"/>
      <c r="M181" s="187" t="s">
        <v>1</v>
      </c>
      <c r="N181" s="188" t="s">
        <v>39</v>
      </c>
      <c r="O181" s="77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1" t="s">
        <v>286</v>
      </c>
      <c r="AT181" s="191" t="s">
        <v>168</v>
      </c>
      <c r="AU181" s="191" t="s">
        <v>82</v>
      </c>
      <c r="AY181" s="19" t="s">
        <v>166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80</v>
      </c>
      <c r="BK181" s="192">
        <f>ROUND(I181*H181,2)</f>
        <v>0</v>
      </c>
      <c r="BL181" s="19" t="s">
        <v>286</v>
      </c>
      <c r="BM181" s="191" t="s">
        <v>631</v>
      </c>
    </row>
    <row r="182" s="2" customFormat="1" ht="16.5" customHeight="1">
      <c r="A182" s="38"/>
      <c r="B182" s="179"/>
      <c r="C182" s="180" t="s">
        <v>416</v>
      </c>
      <c r="D182" s="180" t="s">
        <v>168</v>
      </c>
      <c r="E182" s="181" t="s">
        <v>2176</v>
      </c>
      <c r="F182" s="182" t="s">
        <v>2177</v>
      </c>
      <c r="G182" s="183" t="s">
        <v>391</v>
      </c>
      <c r="H182" s="184">
        <v>14</v>
      </c>
      <c r="I182" s="185"/>
      <c r="J182" s="186">
        <f>ROUND(I182*H182,2)</f>
        <v>0</v>
      </c>
      <c r="K182" s="182" t="s">
        <v>1</v>
      </c>
      <c r="L182" s="39"/>
      <c r="M182" s="187" t="s">
        <v>1</v>
      </c>
      <c r="N182" s="188" t="s">
        <v>39</v>
      </c>
      <c r="O182" s="77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1" t="s">
        <v>286</v>
      </c>
      <c r="AT182" s="191" t="s">
        <v>168</v>
      </c>
      <c r="AU182" s="191" t="s">
        <v>82</v>
      </c>
      <c r="AY182" s="19" t="s">
        <v>166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80</v>
      </c>
      <c r="BK182" s="192">
        <f>ROUND(I182*H182,2)</f>
        <v>0</v>
      </c>
      <c r="BL182" s="19" t="s">
        <v>286</v>
      </c>
      <c r="BM182" s="191" t="s">
        <v>642</v>
      </c>
    </row>
    <row r="183" s="2" customFormat="1" ht="16.5" customHeight="1">
      <c r="A183" s="38"/>
      <c r="B183" s="179"/>
      <c r="C183" s="180" t="s">
        <v>423</v>
      </c>
      <c r="D183" s="180" t="s">
        <v>168</v>
      </c>
      <c r="E183" s="181" t="s">
        <v>2178</v>
      </c>
      <c r="F183" s="182" t="s">
        <v>2179</v>
      </c>
      <c r="G183" s="183" t="s">
        <v>282</v>
      </c>
      <c r="H183" s="184">
        <v>27</v>
      </c>
      <c r="I183" s="185"/>
      <c r="J183" s="186">
        <f>ROUND(I183*H183,2)</f>
        <v>0</v>
      </c>
      <c r="K183" s="182" t="s">
        <v>1</v>
      </c>
      <c r="L183" s="39"/>
      <c r="M183" s="187" t="s">
        <v>1</v>
      </c>
      <c r="N183" s="188" t="s">
        <v>39</v>
      </c>
      <c r="O183" s="77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1" t="s">
        <v>286</v>
      </c>
      <c r="AT183" s="191" t="s">
        <v>168</v>
      </c>
      <c r="AU183" s="191" t="s">
        <v>82</v>
      </c>
      <c r="AY183" s="19" t="s">
        <v>166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80</v>
      </c>
      <c r="BK183" s="192">
        <f>ROUND(I183*H183,2)</f>
        <v>0</v>
      </c>
      <c r="BL183" s="19" t="s">
        <v>286</v>
      </c>
      <c r="BM183" s="191" t="s">
        <v>652</v>
      </c>
    </row>
    <row r="184" s="2" customFormat="1" ht="24.15" customHeight="1">
      <c r="A184" s="38"/>
      <c r="B184" s="179"/>
      <c r="C184" s="180" t="s">
        <v>428</v>
      </c>
      <c r="D184" s="180" t="s">
        <v>168</v>
      </c>
      <c r="E184" s="181" t="s">
        <v>2180</v>
      </c>
      <c r="F184" s="182" t="s">
        <v>2181</v>
      </c>
      <c r="G184" s="183" t="s">
        <v>282</v>
      </c>
      <c r="H184" s="184">
        <v>1</v>
      </c>
      <c r="I184" s="185"/>
      <c r="J184" s="186">
        <f>ROUND(I184*H184,2)</f>
        <v>0</v>
      </c>
      <c r="K184" s="182" t="s">
        <v>1</v>
      </c>
      <c r="L184" s="39"/>
      <c r="M184" s="187" t="s">
        <v>1</v>
      </c>
      <c r="N184" s="188" t="s">
        <v>39</v>
      </c>
      <c r="O184" s="77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286</v>
      </c>
      <c r="AT184" s="191" t="s">
        <v>168</v>
      </c>
      <c r="AU184" s="191" t="s">
        <v>82</v>
      </c>
      <c r="AY184" s="19" t="s">
        <v>166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80</v>
      </c>
      <c r="BK184" s="192">
        <f>ROUND(I184*H184,2)</f>
        <v>0</v>
      </c>
      <c r="BL184" s="19" t="s">
        <v>286</v>
      </c>
      <c r="BM184" s="191" t="s">
        <v>663</v>
      </c>
    </row>
    <row r="185" s="2" customFormat="1" ht="24.15" customHeight="1">
      <c r="A185" s="38"/>
      <c r="B185" s="179"/>
      <c r="C185" s="180" t="s">
        <v>438</v>
      </c>
      <c r="D185" s="180" t="s">
        <v>168</v>
      </c>
      <c r="E185" s="181" t="s">
        <v>2180</v>
      </c>
      <c r="F185" s="182" t="s">
        <v>2181</v>
      </c>
      <c r="G185" s="183" t="s">
        <v>282</v>
      </c>
      <c r="H185" s="184">
        <v>1</v>
      </c>
      <c r="I185" s="185"/>
      <c r="J185" s="186">
        <f>ROUND(I185*H185,2)</f>
        <v>0</v>
      </c>
      <c r="K185" s="182" t="s">
        <v>1</v>
      </c>
      <c r="L185" s="39"/>
      <c r="M185" s="187" t="s">
        <v>1</v>
      </c>
      <c r="N185" s="188" t="s">
        <v>39</v>
      </c>
      <c r="O185" s="77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1" t="s">
        <v>286</v>
      </c>
      <c r="AT185" s="191" t="s">
        <v>168</v>
      </c>
      <c r="AU185" s="191" t="s">
        <v>82</v>
      </c>
      <c r="AY185" s="19" t="s">
        <v>166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80</v>
      </c>
      <c r="BK185" s="192">
        <f>ROUND(I185*H185,2)</f>
        <v>0</v>
      </c>
      <c r="BL185" s="19" t="s">
        <v>286</v>
      </c>
      <c r="BM185" s="191" t="s">
        <v>103</v>
      </c>
    </row>
    <row r="186" s="2" customFormat="1" ht="16.5" customHeight="1">
      <c r="A186" s="38"/>
      <c r="B186" s="179"/>
      <c r="C186" s="180" t="s">
        <v>442</v>
      </c>
      <c r="D186" s="180" t="s">
        <v>168</v>
      </c>
      <c r="E186" s="181" t="s">
        <v>2182</v>
      </c>
      <c r="F186" s="182" t="s">
        <v>2183</v>
      </c>
      <c r="G186" s="183" t="s">
        <v>391</v>
      </c>
      <c r="H186" s="184">
        <v>139</v>
      </c>
      <c r="I186" s="185"/>
      <c r="J186" s="186">
        <f>ROUND(I186*H186,2)</f>
        <v>0</v>
      </c>
      <c r="K186" s="182" t="s">
        <v>1</v>
      </c>
      <c r="L186" s="39"/>
      <c r="M186" s="187" t="s">
        <v>1</v>
      </c>
      <c r="N186" s="188" t="s">
        <v>39</v>
      </c>
      <c r="O186" s="77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1" t="s">
        <v>286</v>
      </c>
      <c r="AT186" s="191" t="s">
        <v>168</v>
      </c>
      <c r="AU186" s="191" t="s">
        <v>82</v>
      </c>
      <c r="AY186" s="19" t="s">
        <v>166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80</v>
      </c>
      <c r="BK186" s="192">
        <f>ROUND(I186*H186,2)</f>
        <v>0</v>
      </c>
      <c r="BL186" s="19" t="s">
        <v>286</v>
      </c>
      <c r="BM186" s="191" t="s">
        <v>684</v>
      </c>
    </row>
    <row r="187" s="2" customFormat="1" ht="16.5" customHeight="1">
      <c r="A187" s="38"/>
      <c r="B187" s="179"/>
      <c r="C187" s="180" t="s">
        <v>451</v>
      </c>
      <c r="D187" s="180" t="s">
        <v>168</v>
      </c>
      <c r="E187" s="181" t="s">
        <v>2184</v>
      </c>
      <c r="F187" s="182" t="s">
        <v>2185</v>
      </c>
      <c r="G187" s="183" t="s">
        <v>391</v>
      </c>
      <c r="H187" s="184">
        <v>139</v>
      </c>
      <c r="I187" s="185"/>
      <c r="J187" s="186">
        <f>ROUND(I187*H187,2)</f>
        <v>0</v>
      </c>
      <c r="K187" s="182" t="s">
        <v>1</v>
      </c>
      <c r="L187" s="39"/>
      <c r="M187" s="187" t="s">
        <v>1</v>
      </c>
      <c r="N187" s="188" t="s">
        <v>39</v>
      </c>
      <c r="O187" s="77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286</v>
      </c>
      <c r="AT187" s="191" t="s">
        <v>168</v>
      </c>
      <c r="AU187" s="191" t="s">
        <v>82</v>
      </c>
      <c r="AY187" s="19" t="s">
        <v>166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80</v>
      </c>
      <c r="BK187" s="192">
        <f>ROUND(I187*H187,2)</f>
        <v>0</v>
      </c>
      <c r="BL187" s="19" t="s">
        <v>286</v>
      </c>
      <c r="BM187" s="191" t="s">
        <v>694</v>
      </c>
    </row>
    <row r="188" s="2" customFormat="1" ht="16.5" customHeight="1">
      <c r="A188" s="38"/>
      <c r="B188" s="179"/>
      <c r="C188" s="180" t="s">
        <v>457</v>
      </c>
      <c r="D188" s="180" t="s">
        <v>168</v>
      </c>
      <c r="E188" s="181" t="s">
        <v>2186</v>
      </c>
      <c r="F188" s="182" t="s">
        <v>2187</v>
      </c>
      <c r="G188" s="183" t="s">
        <v>2117</v>
      </c>
      <c r="H188" s="184">
        <v>1</v>
      </c>
      <c r="I188" s="185"/>
      <c r="J188" s="186">
        <f>ROUND(I188*H188,2)</f>
        <v>0</v>
      </c>
      <c r="K188" s="182" t="s">
        <v>1</v>
      </c>
      <c r="L188" s="39"/>
      <c r="M188" s="187" t="s">
        <v>1</v>
      </c>
      <c r="N188" s="188" t="s">
        <v>39</v>
      </c>
      <c r="O188" s="77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1" t="s">
        <v>286</v>
      </c>
      <c r="AT188" s="191" t="s">
        <v>168</v>
      </c>
      <c r="AU188" s="191" t="s">
        <v>82</v>
      </c>
      <c r="AY188" s="19" t="s">
        <v>166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80</v>
      </c>
      <c r="BK188" s="192">
        <f>ROUND(I188*H188,2)</f>
        <v>0</v>
      </c>
      <c r="BL188" s="19" t="s">
        <v>286</v>
      </c>
      <c r="BM188" s="191" t="s">
        <v>703</v>
      </c>
    </row>
    <row r="189" s="2" customFormat="1" ht="16.5" customHeight="1">
      <c r="A189" s="38"/>
      <c r="B189" s="179"/>
      <c r="C189" s="180" t="s">
        <v>461</v>
      </c>
      <c r="D189" s="180" t="s">
        <v>168</v>
      </c>
      <c r="E189" s="181" t="s">
        <v>2188</v>
      </c>
      <c r="F189" s="182" t="s">
        <v>2189</v>
      </c>
      <c r="G189" s="183" t="s">
        <v>2117</v>
      </c>
      <c r="H189" s="184">
        <v>2</v>
      </c>
      <c r="I189" s="185"/>
      <c r="J189" s="186">
        <f>ROUND(I189*H189,2)</f>
        <v>0</v>
      </c>
      <c r="K189" s="182" t="s">
        <v>1</v>
      </c>
      <c r="L189" s="39"/>
      <c r="M189" s="187" t="s">
        <v>1</v>
      </c>
      <c r="N189" s="188" t="s">
        <v>39</v>
      </c>
      <c r="O189" s="77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286</v>
      </c>
      <c r="AT189" s="191" t="s">
        <v>168</v>
      </c>
      <c r="AU189" s="191" t="s">
        <v>82</v>
      </c>
      <c r="AY189" s="19" t="s">
        <v>166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80</v>
      </c>
      <c r="BK189" s="192">
        <f>ROUND(I189*H189,2)</f>
        <v>0</v>
      </c>
      <c r="BL189" s="19" t="s">
        <v>286</v>
      </c>
      <c r="BM189" s="191" t="s">
        <v>711</v>
      </c>
    </row>
    <row r="190" s="2" customFormat="1" ht="16.5" customHeight="1">
      <c r="A190" s="38"/>
      <c r="B190" s="179"/>
      <c r="C190" s="180" t="s">
        <v>466</v>
      </c>
      <c r="D190" s="180" t="s">
        <v>168</v>
      </c>
      <c r="E190" s="181" t="s">
        <v>2190</v>
      </c>
      <c r="F190" s="182" t="s">
        <v>2191</v>
      </c>
      <c r="G190" s="183" t="s">
        <v>1705</v>
      </c>
      <c r="H190" s="235"/>
      <c r="I190" s="185"/>
      <c r="J190" s="186">
        <f>ROUND(I190*H190,2)</f>
        <v>0</v>
      </c>
      <c r="K190" s="182" t="s">
        <v>1</v>
      </c>
      <c r="L190" s="39"/>
      <c r="M190" s="187" t="s">
        <v>1</v>
      </c>
      <c r="N190" s="188" t="s">
        <v>39</v>
      </c>
      <c r="O190" s="77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1" t="s">
        <v>286</v>
      </c>
      <c r="AT190" s="191" t="s">
        <v>168</v>
      </c>
      <c r="AU190" s="191" t="s">
        <v>82</v>
      </c>
      <c r="AY190" s="19" t="s">
        <v>166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80</v>
      </c>
      <c r="BK190" s="192">
        <f>ROUND(I190*H190,2)</f>
        <v>0</v>
      </c>
      <c r="BL190" s="19" t="s">
        <v>286</v>
      </c>
      <c r="BM190" s="191" t="s">
        <v>723</v>
      </c>
    </row>
    <row r="191" s="2" customFormat="1" ht="16.5" customHeight="1">
      <c r="A191" s="38"/>
      <c r="B191" s="179"/>
      <c r="C191" s="180" t="s">
        <v>471</v>
      </c>
      <c r="D191" s="180" t="s">
        <v>168</v>
      </c>
      <c r="E191" s="181" t="s">
        <v>2192</v>
      </c>
      <c r="F191" s="182" t="s">
        <v>2193</v>
      </c>
      <c r="G191" s="183" t="s">
        <v>391</v>
      </c>
      <c r="H191" s="184">
        <v>42</v>
      </c>
      <c r="I191" s="185"/>
      <c r="J191" s="186">
        <f>ROUND(I191*H191,2)</f>
        <v>0</v>
      </c>
      <c r="K191" s="182" t="s">
        <v>1</v>
      </c>
      <c r="L191" s="39"/>
      <c r="M191" s="187" t="s">
        <v>1</v>
      </c>
      <c r="N191" s="188" t="s">
        <v>39</v>
      </c>
      <c r="O191" s="77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1" t="s">
        <v>286</v>
      </c>
      <c r="AT191" s="191" t="s">
        <v>168</v>
      </c>
      <c r="AU191" s="191" t="s">
        <v>82</v>
      </c>
      <c r="AY191" s="19" t="s">
        <v>166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80</v>
      </c>
      <c r="BK191" s="192">
        <f>ROUND(I191*H191,2)</f>
        <v>0</v>
      </c>
      <c r="BL191" s="19" t="s">
        <v>286</v>
      </c>
      <c r="BM191" s="191" t="s">
        <v>365</v>
      </c>
    </row>
    <row r="192" s="12" customFormat="1" ht="22.8" customHeight="1">
      <c r="A192" s="12"/>
      <c r="B192" s="166"/>
      <c r="C192" s="12"/>
      <c r="D192" s="167" t="s">
        <v>73</v>
      </c>
      <c r="E192" s="177" t="s">
        <v>2194</v>
      </c>
      <c r="F192" s="177" t="s">
        <v>2195</v>
      </c>
      <c r="G192" s="12"/>
      <c r="H192" s="12"/>
      <c r="I192" s="169"/>
      <c r="J192" s="178">
        <f>BK192</f>
        <v>0</v>
      </c>
      <c r="K192" s="12"/>
      <c r="L192" s="166"/>
      <c r="M192" s="171"/>
      <c r="N192" s="172"/>
      <c r="O192" s="172"/>
      <c r="P192" s="173">
        <f>SUM(P193:P216)</f>
        <v>0</v>
      </c>
      <c r="Q192" s="172"/>
      <c r="R192" s="173">
        <f>SUM(R193:R216)</f>
        <v>0</v>
      </c>
      <c r="S192" s="172"/>
      <c r="T192" s="174">
        <f>SUM(T193:T216)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7" t="s">
        <v>82</v>
      </c>
      <c r="AT192" s="175" t="s">
        <v>73</v>
      </c>
      <c r="AU192" s="175" t="s">
        <v>80</v>
      </c>
      <c r="AY192" s="167" t="s">
        <v>166</v>
      </c>
      <c r="BK192" s="176">
        <f>SUM(BK193:BK216)</f>
        <v>0</v>
      </c>
    </row>
    <row r="193" s="2" customFormat="1" ht="16.5" customHeight="1">
      <c r="A193" s="38"/>
      <c r="B193" s="179"/>
      <c r="C193" s="180" t="s">
        <v>476</v>
      </c>
      <c r="D193" s="180" t="s">
        <v>168</v>
      </c>
      <c r="E193" s="181" t="s">
        <v>2196</v>
      </c>
      <c r="F193" s="182" t="s">
        <v>2197</v>
      </c>
      <c r="G193" s="183" t="s">
        <v>282</v>
      </c>
      <c r="H193" s="184">
        <v>9</v>
      </c>
      <c r="I193" s="185"/>
      <c r="J193" s="186">
        <f>ROUND(I193*H193,2)</f>
        <v>0</v>
      </c>
      <c r="K193" s="182" t="s">
        <v>1</v>
      </c>
      <c r="L193" s="39"/>
      <c r="M193" s="187" t="s">
        <v>1</v>
      </c>
      <c r="N193" s="188" t="s">
        <v>39</v>
      </c>
      <c r="O193" s="77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1" t="s">
        <v>286</v>
      </c>
      <c r="AT193" s="191" t="s">
        <v>168</v>
      </c>
      <c r="AU193" s="191" t="s">
        <v>82</v>
      </c>
      <c r="AY193" s="19" t="s">
        <v>166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80</v>
      </c>
      <c r="BK193" s="192">
        <f>ROUND(I193*H193,2)</f>
        <v>0</v>
      </c>
      <c r="BL193" s="19" t="s">
        <v>286</v>
      </c>
      <c r="BM193" s="191" t="s">
        <v>745</v>
      </c>
    </row>
    <row r="194" s="2" customFormat="1" ht="16.5" customHeight="1">
      <c r="A194" s="38"/>
      <c r="B194" s="179"/>
      <c r="C194" s="180" t="s">
        <v>482</v>
      </c>
      <c r="D194" s="180" t="s">
        <v>168</v>
      </c>
      <c r="E194" s="181" t="s">
        <v>2198</v>
      </c>
      <c r="F194" s="182" t="s">
        <v>2199</v>
      </c>
      <c r="G194" s="183" t="s">
        <v>2200</v>
      </c>
      <c r="H194" s="184">
        <v>2</v>
      </c>
      <c r="I194" s="185"/>
      <c r="J194" s="186">
        <f>ROUND(I194*H194,2)</f>
        <v>0</v>
      </c>
      <c r="K194" s="182" t="s">
        <v>1</v>
      </c>
      <c r="L194" s="39"/>
      <c r="M194" s="187" t="s">
        <v>1</v>
      </c>
      <c r="N194" s="188" t="s">
        <v>39</v>
      </c>
      <c r="O194" s="77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1" t="s">
        <v>286</v>
      </c>
      <c r="AT194" s="191" t="s">
        <v>168</v>
      </c>
      <c r="AU194" s="191" t="s">
        <v>82</v>
      </c>
      <c r="AY194" s="19" t="s">
        <v>166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80</v>
      </c>
      <c r="BK194" s="192">
        <f>ROUND(I194*H194,2)</f>
        <v>0</v>
      </c>
      <c r="BL194" s="19" t="s">
        <v>286</v>
      </c>
      <c r="BM194" s="191" t="s">
        <v>755</v>
      </c>
    </row>
    <row r="195" s="2" customFormat="1" ht="16.5" customHeight="1">
      <c r="A195" s="38"/>
      <c r="B195" s="179"/>
      <c r="C195" s="180" t="s">
        <v>486</v>
      </c>
      <c r="D195" s="180" t="s">
        <v>168</v>
      </c>
      <c r="E195" s="181" t="s">
        <v>2201</v>
      </c>
      <c r="F195" s="182" t="s">
        <v>2202</v>
      </c>
      <c r="G195" s="183" t="s">
        <v>2200</v>
      </c>
      <c r="H195" s="184">
        <v>7</v>
      </c>
      <c r="I195" s="185"/>
      <c r="J195" s="186">
        <f>ROUND(I195*H195,2)</f>
        <v>0</v>
      </c>
      <c r="K195" s="182" t="s">
        <v>1</v>
      </c>
      <c r="L195" s="39"/>
      <c r="M195" s="187" t="s">
        <v>1</v>
      </c>
      <c r="N195" s="188" t="s">
        <v>39</v>
      </c>
      <c r="O195" s="77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286</v>
      </c>
      <c r="AT195" s="191" t="s">
        <v>168</v>
      </c>
      <c r="AU195" s="191" t="s">
        <v>82</v>
      </c>
      <c r="AY195" s="19" t="s">
        <v>166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286</v>
      </c>
      <c r="BM195" s="191" t="s">
        <v>764</v>
      </c>
    </row>
    <row r="196" s="2" customFormat="1" ht="16.5" customHeight="1">
      <c r="A196" s="38"/>
      <c r="B196" s="179"/>
      <c r="C196" s="180" t="s">
        <v>490</v>
      </c>
      <c r="D196" s="180" t="s">
        <v>168</v>
      </c>
      <c r="E196" s="181" t="s">
        <v>2203</v>
      </c>
      <c r="F196" s="182" t="s">
        <v>2204</v>
      </c>
      <c r="G196" s="183" t="s">
        <v>2200</v>
      </c>
      <c r="H196" s="184">
        <v>7</v>
      </c>
      <c r="I196" s="185"/>
      <c r="J196" s="186">
        <f>ROUND(I196*H196,2)</f>
        <v>0</v>
      </c>
      <c r="K196" s="182" t="s">
        <v>1</v>
      </c>
      <c r="L196" s="39"/>
      <c r="M196" s="187" t="s">
        <v>1</v>
      </c>
      <c r="N196" s="188" t="s">
        <v>39</v>
      </c>
      <c r="O196" s="77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1" t="s">
        <v>286</v>
      </c>
      <c r="AT196" s="191" t="s">
        <v>168</v>
      </c>
      <c r="AU196" s="191" t="s">
        <v>82</v>
      </c>
      <c r="AY196" s="19" t="s">
        <v>166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80</v>
      </c>
      <c r="BK196" s="192">
        <f>ROUND(I196*H196,2)</f>
        <v>0</v>
      </c>
      <c r="BL196" s="19" t="s">
        <v>286</v>
      </c>
      <c r="BM196" s="191" t="s">
        <v>774</v>
      </c>
    </row>
    <row r="197" s="2" customFormat="1" ht="24.15" customHeight="1">
      <c r="A197" s="38"/>
      <c r="B197" s="179"/>
      <c r="C197" s="180" t="s">
        <v>494</v>
      </c>
      <c r="D197" s="180" t="s">
        <v>168</v>
      </c>
      <c r="E197" s="181" t="s">
        <v>2205</v>
      </c>
      <c r="F197" s="182" t="s">
        <v>2206</v>
      </c>
      <c r="G197" s="183" t="s">
        <v>282</v>
      </c>
      <c r="H197" s="184">
        <v>1</v>
      </c>
      <c r="I197" s="185"/>
      <c r="J197" s="186">
        <f>ROUND(I197*H197,2)</f>
        <v>0</v>
      </c>
      <c r="K197" s="182" t="s">
        <v>1</v>
      </c>
      <c r="L197" s="39"/>
      <c r="M197" s="187" t="s">
        <v>1</v>
      </c>
      <c r="N197" s="188" t="s">
        <v>39</v>
      </c>
      <c r="O197" s="77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1" t="s">
        <v>286</v>
      </c>
      <c r="AT197" s="191" t="s">
        <v>168</v>
      </c>
      <c r="AU197" s="191" t="s">
        <v>82</v>
      </c>
      <c r="AY197" s="19" t="s">
        <v>166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80</v>
      </c>
      <c r="BK197" s="192">
        <f>ROUND(I197*H197,2)</f>
        <v>0</v>
      </c>
      <c r="BL197" s="19" t="s">
        <v>286</v>
      </c>
      <c r="BM197" s="191" t="s">
        <v>796</v>
      </c>
    </row>
    <row r="198" s="2" customFormat="1" ht="16.5" customHeight="1">
      <c r="A198" s="38"/>
      <c r="B198" s="179"/>
      <c r="C198" s="180" t="s">
        <v>499</v>
      </c>
      <c r="D198" s="180" t="s">
        <v>168</v>
      </c>
      <c r="E198" s="181" t="s">
        <v>2207</v>
      </c>
      <c r="F198" s="182" t="s">
        <v>2208</v>
      </c>
      <c r="G198" s="183" t="s">
        <v>282</v>
      </c>
      <c r="H198" s="184">
        <v>8</v>
      </c>
      <c r="I198" s="185"/>
      <c r="J198" s="186">
        <f>ROUND(I198*H198,2)</f>
        <v>0</v>
      </c>
      <c r="K198" s="182" t="s">
        <v>1</v>
      </c>
      <c r="L198" s="39"/>
      <c r="M198" s="187" t="s">
        <v>1</v>
      </c>
      <c r="N198" s="188" t="s">
        <v>39</v>
      </c>
      <c r="O198" s="77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1" t="s">
        <v>286</v>
      </c>
      <c r="AT198" s="191" t="s">
        <v>168</v>
      </c>
      <c r="AU198" s="191" t="s">
        <v>82</v>
      </c>
      <c r="AY198" s="19" t="s">
        <v>166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80</v>
      </c>
      <c r="BK198" s="192">
        <f>ROUND(I198*H198,2)</f>
        <v>0</v>
      </c>
      <c r="BL198" s="19" t="s">
        <v>286</v>
      </c>
      <c r="BM198" s="191" t="s">
        <v>810</v>
      </c>
    </row>
    <row r="199" s="2" customFormat="1" ht="16.5" customHeight="1">
      <c r="A199" s="38"/>
      <c r="B199" s="179"/>
      <c r="C199" s="180" t="s">
        <v>506</v>
      </c>
      <c r="D199" s="180" t="s">
        <v>168</v>
      </c>
      <c r="E199" s="181" t="s">
        <v>2209</v>
      </c>
      <c r="F199" s="182" t="s">
        <v>2210</v>
      </c>
      <c r="G199" s="183" t="s">
        <v>282</v>
      </c>
      <c r="H199" s="184">
        <v>1</v>
      </c>
      <c r="I199" s="185"/>
      <c r="J199" s="186">
        <f>ROUND(I199*H199,2)</f>
        <v>0</v>
      </c>
      <c r="K199" s="182" t="s">
        <v>1</v>
      </c>
      <c r="L199" s="39"/>
      <c r="M199" s="187" t="s">
        <v>1</v>
      </c>
      <c r="N199" s="188" t="s">
        <v>39</v>
      </c>
      <c r="O199" s="77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1" t="s">
        <v>286</v>
      </c>
      <c r="AT199" s="191" t="s">
        <v>168</v>
      </c>
      <c r="AU199" s="191" t="s">
        <v>82</v>
      </c>
      <c r="AY199" s="19" t="s">
        <v>166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80</v>
      </c>
      <c r="BK199" s="192">
        <f>ROUND(I199*H199,2)</f>
        <v>0</v>
      </c>
      <c r="BL199" s="19" t="s">
        <v>286</v>
      </c>
      <c r="BM199" s="191" t="s">
        <v>830</v>
      </c>
    </row>
    <row r="200" s="2" customFormat="1" ht="24.15" customHeight="1">
      <c r="A200" s="38"/>
      <c r="B200" s="179"/>
      <c r="C200" s="180" t="s">
        <v>512</v>
      </c>
      <c r="D200" s="180" t="s">
        <v>168</v>
      </c>
      <c r="E200" s="181" t="s">
        <v>2211</v>
      </c>
      <c r="F200" s="182" t="s">
        <v>2212</v>
      </c>
      <c r="G200" s="183" t="s">
        <v>282</v>
      </c>
      <c r="H200" s="184">
        <v>1</v>
      </c>
      <c r="I200" s="185"/>
      <c r="J200" s="186">
        <f>ROUND(I200*H200,2)</f>
        <v>0</v>
      </c>
      <c r="K200" s="182" t="s">
        <v>1</v>
      </c>
      <c r="L200" s="39"/>
      <c r="M200" s="187" t="s">
        <v>1</v>
      </c>
      <c r="N200" s="188" t="s">
        <v>39</v>
      </c>
      <c r="O200" s="77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1" t="s">
        <v>286</v>
      </c>
      <c r="AT200" s="191" t="s">
        <v>168</v>
      </c>
      <c r="AU200" s="191" t="s">
        <v>82</v>
      </c>
      <c r="AY200" s="19" t="s">
        <v>166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80</v>
      </c>
      <c r="BK200" s="192">
        <f>ROUND(I200*H200,2)</f>
        <v>0</v>
      </c>
      <c r="BL200" s="19" t="s">
        <v>286</v>
      </c>
      <c r="BM200" s="191" t="s">
        <v>840</v>
      </c>
    </row>
    <row r="201" s="2" customFormat="1" ht="24.15" customHeight="1">
      <c r="A201" s="38"/>
      <c r="B201" s="179"/>
      <c r="C201" s="180" t="s">
        <v>516</v>
      </c>
      <c r="D201" s="180" t="s">
        <v>168</v>
      </c>
      <c r="E201" s="181" t="s">
        <v>2213</v>
      </c>
      <c r="F201" s="182" t="s">
        <v>2214</v>
      </c>
      <c r="G201" s="183" t="s">
        <v>282</v>
      </c>
      <c r="H201" s="184">
        <v>1</v>
      </c>
      <c r="I201" s="185"/>
      <c r="J201" s="186">
        <f>ROUND(I201*H201,2)</f>
        <v>0</v>
      </c>
      <c r="K201" s="182" t="s">
        <v>1</v>
      </c>
      <c r="L201" s="39"/>
      <c r="M201" s="187" t="s">
        <v>1</v>
      </c>
      <c r="N201" s="188" t="s">
        <v>39</v>
      </c>
      <c r="O201" s="77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1" t="s">
        <v>286</v>
      </c>
      <c r="AT201" s="191" t="s">
        <v>168</v>
      </c>
      <c r="AU201" s="191" t="s">
        <v>82</v>
      </c>
      <c r="AY201" s="19" t="s">
        <v>166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80</v>
      </c>
      <c r="BK201" s="192">
        <f>ROUND(I201*H201,2)</f>
        <v>0</v>
      </c>
      <c r="BL201" s="19" t="s">
        <v>286</v>
      </c>
      <c r="BM201" s="191" t="s">
        <v>199</v>
      </c>
    </row>
    <row r="202" s="2" customFormat="1" ht="24.15" customHeight="1">
      <c r="A202" s="38"/>
      <c r="B202" s="179"/>
      <c r="C202" s="180" t="s">
        <v>521</v>
      </c>
      <c r="D202" s="180" t="s">
        <v>168</v>
      </c>
      <c r="E202" s="181" t="s">
        <v>2215</v>
      </c>
      <c r="F202" s="182" t="s">
        <v>2216</v>
      </c>
      <c r="G202" s="183" t="s">
        <v>282</v>
      </c>
      <c r="H202" s="184">
        <v>1</v>
      </c>
      <c r="I202" s="185"/>
      <c r="J202" s="186">
        <f>ROUND(I202*H202,2)</f>
        <v>0</v>
      </c>
      <c r="K202" s="182" t="s">
        <v>1</v>
      </c>
      <c r="L202" s="39"/>
      <c r="M202" s="187" t="s">
        <v>1</v>
      </c>
      <c r="N202" s="188" t="s">
        <v>39</v>
      </c>
      <c r="O202" s="77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1" t="s">
        <v>286</v>
      </c>
      <c r="AT202" s="191" t="s">
        <v>168</v>
      </c>
      <c r="AU202" s="191" t="s">
        <v>82</v>
      </c>
      <c r="AY202" s="19" t="s">
        <v>166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80</v>
      </c>
      <c r="BK202" s="192">
        <f>ROUND(I202*H202,2)</f>
        <v>0</v>
      </c>
      <c r="BL202" s="19" t="s">
        <v>286</v>
      </c>
      <c r="BM202" s="191" t="s">
        <v>862</v>
      </c>
    </row>
    <row r="203" s="2" customFormat="1" ht="16.5" customHeight="1">
      <c r="A203" s="38"/>
      <c r="B203" s="179"/>
      <c r="C203" s="180" t="s">
        <v>529</v>
      </c>
      <c r="D203" s="180" t="s">
        <v>168</v>
      </c>
      <c r="E203" s="181" t="s">
        <v>2217</v>
      </c>
      <c r="F203" s="182" t="s">
        <v>2218</v>
      </c>
      <c r="G203" s="183" t="s">
        <v>2117</v>
      </c>
      <c r="H203" s="184">
        <v>1</v>
      </c>
      <c r="I203" s="185"/>
      <c r="J203" s="186">
        <f>ROUND(I203*H203,2)</f>
        <v>0</v>
      </c>
      <c r="K203" s="182" t="s">
        <v>1</v>
      </c>
      <c r="L203" s="39"/>
      <c r="M203" s="187" t="s">
        <v>1</v>
      </c>
      <c r="N203" s="188" t="s">
        <v>39</v>
      </c>
      <c r="O203" s="77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1" t="s">
        <v>286</v>
      </c>
      <c r="AT203" s="191" t="s">
        <v>168</v>
      </c>
      <c r="AU203" s="191" t="s">
        <v>82</v>
      </c>
      <c r="AY203" s="19" t="s">
        <v>166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80</v>
      </c>
      <c r="BK203" s="192">
        <f>ROUND(I203*H203,2)</f>
        <v>0</v>
      </c>
      <c r="BL203" s="19" t="s">
        <v>286</v>
      </c>
      <c r="BM203" s="191" t="s">
        <v>876</v>
      </c>
    </row>
    <row r="204" s="2" customFormat="1" ht="16.5" customHeight="1">
      <c r="A204" s="38"/>
      <c r="B204" s="179"/>
      <c r="C204" s="180" t="s">
        <v>536</v>
      </c>
      <c r="D204" s="180" t="s">
        <v>168</v>
      </c>
      <c r="E204" s="181" t="s">
        <v>2219</v>
      </c>
      <c r="F204" s="182" t="s">
        <v>2220</v>
      </c>
      <c r="G204" s="183" t="s">
        <v>282</v>
      </c>
      <c r="H204" s="184">
        <v>1</v>
      </c>
      <c r="I204" s="185"/>
      <c r="J204" s="186">
        <f>ROUND(I204*H204,2)</f>
        <v>0</v>
      </c>
      <c r="K204" s="182" t="s">
        <v>1</v>
      </c>
      <c r="L204" s="39"/>
      <c r="M204" s="187" t="s">
        <v>1</v>
      </c>
      <c r="N204" s="188" t="s">
        <v>39</v>
      </c>
      <c r="O204" s="77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1" t="s">
        <v>286</v>
      </c>
      <c r="AT204" s="191" t="s">
        <v>168</v>
      </c>
      <c r="AU204" s="191" t="s">
        <v>82</v>
      </c>
      <c r="AY204" s="19" t="s">
        <v>166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80</v>
      </c>
      <c r="BK204" s="192">
        <f>ROUND(I204*H204,2)</f>
        <v>0</v>
      </c>
      <c r="BL204" s="19" t="s">
        <v>286</v>
      </c>
      <c r="BM204" s="191" t="s">
        <v>894</v>
      </c>
    </row>
    <row r="205" s="2" customFormat="1" ht="16.5" customHeight="1">
      <c r="A205" s="38"/>
      <c r="B205" s="179"/>
      <c r="C205" s="180" t="s">
        <v>541</v>
      </c>
      <c r="D205" s="180" t="s">
        <v>168</v>
      </c>
      <c r="E205" s="181" t="s">
        <v>2221</v>
      </c>
      <c r="F205" s="182" t="s">
        <v>2222</v>
      </c>
      <c r="G205" s="183" t="s">
        <v>2117</v>
      </c>
      <c r="H205" s="184">
        <v>1</v>
      </c>
      <c r="I205" s="185"/>
      <c r="J205" s="186">
        <f>ROUND(I205*H205,2)</f>
        <v>0</v>
      </c>
      <c r="K205" s="182" t="s">
        <v>1</v>
      </c>
      <c r="L205" s="39"/>
      <c r="M205" s="187" t="s">
        <v>1</v>
      </c>
      <c r="N205" s="188" t="s">
        <v>39</v>
      </c>
      <c r="O205" s="77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1" t="s">
        <v>286</v>
      </c>
      <c r="AT205" s="191" t="s">
        <v>168</v>
      </c>
      <c r="AU205" s="191" t="s">
        <v>82</v>
      </c>
      <c r="AY205" s="19" t="s">
        <v>166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80</v>
      </c>
      <c r="BK205" s="192">
        <f>ROUND(I205*H205,2)</f>
        <v>0</v>
      </c>
      <c r="BL205" s="19" t="s">
        <v>286</v>
      </c>
      <c r="BM205" s="191" t="s">
        <v>903</v>
      </c>
    </row>
    <row r="206" s="2" customFormat="1" ht="16.5" customHeight="1">
      <c r="A206" s="38"/>
      <c r="B206" s="179"/>
      <c r="C206" s="180" t="s">
        <v>545</v>
      </c>
      <c r="D206" s="180" t="s">
        <v>168</v>
      </c>
      <c r="E206" s="181" t="s">
        <v>2223</v>
      </c>
      <c r="F206" s="182" t="s">
        <v>2224</v>
      </c>
      <c r="G206" s="183" t="s">
        <v>2225</v>
      </c>
      <c r="H206" s="184">
        <v>5</v>
      </c>
      <c r="I206" s="185"/>
      <c r="J206" s="186">
        <f>ROUND(I206*H206,2)</f>
        <v>0</v>
      </c>
      <c r="K206" s="182" t="s">
        <v>1</v>
      </c>
      <c r="L206" s="39"/>
      <c r="M206" s="187" t="s">
        <v>1</v>
      </c>
      <c r="N206" s="188" t="s">
        <v>39</v>
      </c>
      <c r="O206" s="77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1" t="s">
        <v>286</v>
      </c>
      <c r="AT206" s="191" t="s">
        <v>168</v>
      </c>
      <c r="AU206" s="191" t="s">
        <v>82</v>
      </c>
      <c r="AY206" s="19" t="s">
        <v>166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80</v>
      </c>
      <c r="BK206" s="192">
        <f>ROUND(I206*H206,2)</f>
        <v>0</v>
      </c>
      <c r="BL206" s="19" t="s">
        <v>286</v>
      </c>
      <c r="BM206" s="191" t="s">
        <v>915</v>
      </c>
    </row>
    <row r="207" s="2" customFormat="1" ht="21.75" customHeight="1">
      <c r="A207" s="38"/>
      <c r="B207" s="179"/>
      <c r="C207" s="180" t="s">
        <v>549</v>
      </c>
      <c r="D207" s="180" t="s">
        <v>168</v>
      </c>
      <c r="E207" s="181" t="s">
        <v>2226</v>
      </c>
      <c r="F207" s="182" t="s">
        <v>2227</v>
      </c>
      <c r="G207" s="183" t="s">
        <v>2225</v>
      </c>
      <c r="H207" s="184">
        <v>1</v>
      </c>
      <c r="I207" s="185"/>
      <c r="J207" s="186">
        <f>ROUND(I207*H207,2)</f>
        <v>0</v>
      </c>
      <c r="K207" s="182" t="s">
        <v>1</v>
      </c>
      <c r="L207" s="39"/>
      <c r="M207" s="187" t="s">
        <v>1</v>
      </c>
      <c r="N207" s="188" t="s">
        <v>39</v>
      </c>
      <c r="O207" s="77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1" t="s">
        <v>286</v>
      </c>
      <c r="AT207" s="191" t="s">
        <v>168</v>
      </c>
      <c r="AU207" s="191" t="s">
        <v>82</v>
      </c>
      <c r="AY207" s="19" t="s">
        <v>166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80</v>
      </c>
      <c r="BK207" s="192">
        <f>ROUND(I207*H207,2)</f>
        <v>0</v>
      </c>
      <c r="BL207" s="19" t="s">
        <v>286</v>
      </c>
      <c r="BM207" s="191" t="s">
        <v>929</v>
      </c>
    </row>
    <row r="208" s="2" customFormat="1" ht="16.5" customHeight="1">
      <c r="A208" s="38"/>
      <c r="B208" s="179"/>
      <c r="C208" s="180" t="s">
        <v>553</v>
      </c>
      <c r="D208" s="180" t="s">
        <v>168</v>
      </c>
      <c r="E208" s="181" t="s">
        <v>2228</v>
      </c>
      <c r="F208" s="182" t="s">
        <v>2229</v>
      </c>
      <c r="G208" s="183" t="s">
        <v>2117</v>
      </c>
      <c r="H208" s="184">
        <v>1</v>
      </c>
      <c r="I208" s="185"/>
      <c r="J208" s="186">
        <f>ROUND(I208*H208,2)</f>
        <v>0</v>
      </c>
      <c r="K208" s="182" t="s">
        <v>1</v>
      </c>
      <c r="L208" s="39"/>
      <c r="M208" s="187" t="s">
        <v>1</v>
      </c>
      <c r="N208" s="188" t="s">
        <v>39</v>
      </c>
      <c r="O208" s="77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1" t="s">
        <v>286</v>
      </c>
      <c r="AT208" s="191" t="s">
        <v>168</v>
      </c>
      <c r="AU208" s="191" t="s">
        <v>82</v>
      </c>
      <c r="AY208" s="19" t="s">
        <v>166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80</v>
      </c>
      <c r="BK208" s="192">
        <f>ROUND(I208*H208,2)</f>
        <v>0</v>
      </c>
      <c r="BL208" s="19" t="s">
        <v>286</v>
      </c>
      <c r="BM208" s="191" t="s">
        <v>938</v>
      </c>
    </row>
    <row r="209" s="2" customFormat="1" ht="16.5" customHeight="1">
      <c r="A209" s="38"/>
      <c r="B209" s="179"/>
      <c r="C209" s="180" t="s">
        <v>558</v>
      </c>
      <c r="D209" s="180" t="s">
        <v>168</v>
      </c>
      <c r="E209" s="181" t="s">
        <v>2230</v>
      </c>
      <c r="F209" s="182" t="s">
        <v>2231</v>
      </c>
      <c r="G209" s="183" t="s">
        <v>2117</v>
      </c>
      <c r="H209" s="184">
        <v>1</v>
      </c>
      <c r="I209" s="185"/>
      <c r="J209" s="186">
        <f>ROUND(I209*H209,2)</f>
        <v>0</v>
      </c>
      <c r="K209" s="182" t="s">
        <v>1</v>
      </c>
      <c r="L209" s="39"/>
      <c r="M209" s="187" t="s">
        <v>1</v>
      </c>
      <c r="N209" s="188" t="s">
        <v>39</v>
      </c>
      <c r="O209" s="77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1" t="s">
        <v>286</v>
      </c>
      <c r="AT209" s="191" t="s">
        <v>168</v>
      </c>
      <c r="AU209" s="191" t="s">
        <v>82</v>
      </c>
      <c r="AY209" s="19" t="s">
        <v>166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286</v>
      </c>
      <c r="BM209" s="191" t="s">
        <v>946</v>
      </c>
    </row>
    <row r="210" s="2" customFormat="1" ht="16.5" customHeight="1">
      <c r="A210" s="38"/>
      <c r="B210" s="179"/>
      <c r="C210" s="180" t="s">
        <v>562</v>
      </c>
      <c r="D210" s="180" t="s">
        <v>168</v>
      </c>
      <c r="E210" s="181" t="s">
        <v>2232</v>
      </c>
      <c r="F210" s="182" t="s">
        <v>2233</v>
      </c>
      <c r="G210" s="183" t="s">
        <v>2117</v>
      </c>
      <c r="H210" s="184">
        <v>2</v>
      </c>
      <c r="I210" s="185"/>
      <c r="J210" s="186">
        <f>ROUND(I210*H210,2)</f>
        <v>0</v>
      </c>
      <c r="K210" s="182" t="s">
        <v>1</v>
      </c>
      <c r="L210" s="39"/>
      <c r="M210" s="187" t="s">
        <v>1</v>
      </c>
      <c r="N210" s="188" t="s">
        <v>39</v>
      </c>
      <c r="O210" s="77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1" t="s">
        <v>286</v>
      </c>
      <c r="AT210" s="191" t="s">
        <v>168</v>
      </c>
      <c r="AU210" s="191" t="s">
        <v>82</v>
      </c>
      <c r="AY210" s="19" t="s">
        <v>166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80</v>
      </c>
      <c r="BK210" s="192">
        <f>ROUND(I210*H210,2)</f>
        <v>0</v>
      </c>
      <c r="BL210" s="19" t="s">
        <v>286</v>
      </c>
      <c r="BM210" s="191" t="s">
        <v>954</v>
      </c>
    </row>
    <row r="211" s="2" customFormat="1" ht="16.5" customHeight="1">
      <c r="A211" s="38"/>
      <c r="B211" s="179"/>
      <c r="C211" s="180" t="s">
        <v>567</v>
      </c>
      <c r="D211" s="180" t="s">
        <v>168</v>
      </c>
      <c r="E211" s="181" t="s">
        <v>2234</v>
      </c>
      <c r="F211" s="182" t="s">
        <v>2235</v>
      </c>
      <c r="G211" s="183" t="s">
        <v>2117</v>
      </c>
      <c r="H211" s="184">
        <v>1</v>
      </c>
      <c r="I211" s="185"/>
      <c r="J211" s="186">
        <f>ROUND(I211*H211,2)</f>
        <v>0</v>
      </c>
      <c r="K211" s="182" t="s">
        <v>1</v>
      </c>
      <c r="L211" s="39"/>
      <c r="M211" s="187" t="s">
        <v>1</v>
      </c>
      <c r="N211" s="188" t="s">
        <v>39</v>
      </c>
      <c r="O211" s="77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91" t="s">
        <v>286</v>
      </c>
      <c r="AT211" s="191" t="s">
        <v>168</v>
      </c>
      <c r="AU211" s="191" t="s">
        <v>82</v>
      </c>
      <c r="AY211" s="19" t="s">
        <v>166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80</v>
      </c>
      <c r="BK211" s="192">
        <f>ROUND(I211*H211,2)</f>
        <v>0</v>
      </c>
      <c r="BL211" s="19" t="s">
        <v>286</v>
      </c>
      <c r="BM211" s="191" t="s">
        <v>962</v>
      </c>
    </row>
    <row r="212" s="2" customFormat="1" ht="21.75" customHeight="1">
      <c r="A212" s="38"/>
      <c r="B212" s="179"/>
      <c r="C212" s="180" t="s">
        <v>573</v>
      </c>
      <c r="D212" s="180" t="s">
        <v>168</v>
      </c>
      <c r="E212" s="181" t="s">
        <v>2236</v>
      </c>
      <c r="F212" s="182" t="s">
        <v>2237</v>
      </c>
      <c r="G212" s="183" t="s">
        <v>2117</v>
      </c>
      <c r="H212" s="184">
        <v>1</v>
      </c>
      <c r="I212" s="185"/>
      <c r="J212" s="186">
        <f>ROUND(I212*H212,2)</f>
        <v>0</v>
      </c>
      <c r="K212" s="182" t="s">
        <v>1</v>
      </c>
      <c r="L212" s="39"/>
      <c r="M212" s="187" t="s">
        <v>1</v>
      </c>
      <c r="N212" s="188" t="s">
        <v>39</v>
      </c>
      <c r="O212" s="77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91" t="s">
        <v>286</v>
      </c>
      <c r="AT212" s="191" t="s">
        <v>168</v>
      </c>
      <c r="AU212" s="191" t="s">
        <v>82</v>
      </c>
      <c r="AY212" s="19" t="s">
        <v>166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80</v>
      </c>
      <c r="BK212" s="192">
        <f>ROUND(I212*H212,2)</f>
        <v>0</v>
      </c>
      <c r="BL212" s="19" t="s">
        <v>286</v>
      </c>
      <c r="BM212" s="191" t="s">
        <v>970</v>
      </c>
    </row>
    <row r="213" s="2" customFormat="1" ht="21.75" customHeight="1">
      <c r="A213" s="38"/>
      <c r="B213" s="179"/>
      <c r="C213" s="180" t="s">
        <v>578</v>
      </c>
      <c r="D213" s="180" t="s">
        <v>168</v>
      </c>
      <c r="E213" s="181" t="s">
        <v>2238</v>
      </c>
      <c r="F213" s="182" t="s">
        <v>2239</v>
      </c>
      <c r="G213" s="183" t="s">
        <v>2117</v>
      </c>
      <c r="H213" s="184">
        <v>1</v>
      </c>
      <c r="I213" s="185"/>
      <c r="J213" s="186">
        <f>ROUND(I213*H213,2)</f>
        <v>0</v>
      </c>
      <c r="K213" s="182" t="s">
        <v>1</v>
      </c>
      <c r="L213" s="39"/>
      <c r="M213" s="187" t="s">
        <v>1</v>
      </c>
      <c r="N213" s="188" t="s">
        <v>39</v>
      </c>
      <c r="O213" s="77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1" t="s">
        <v>286</v>
      </c>
      <c r="AT213" s="191" t="s">
        <v>168</v>
      </c>
      <c r="AU213" s="191" t="s">
        <v>82</v>
      </c>
      <c r="AY213" s="19" t="s">
        <v>166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80</v>
      </c>
      <c r="BK213" s="192">
        <f>ROUND(I213*H213,2)</f>
        <v>0</v>
      </c>
      <c r="BL213" s="19" t="s">
        <v>286</v>
      </c>
      <c r="BM213" s="191" t="s">
        <v>978</v>
      </c>
    </row>
    <row r="214" s="2" customFormat="1" ht="21.75" customHeight="1">
      <c r="A214" s="38"/>
      <c r="B214" s="179"/>
      <c r="C214" s="180" t="s">
        <v>583</v>
      </c>
      <c r="D214" s="180" t="s">
        <v>168</v>
      </c>
      <c r="E214" s="181" t="s">
        <v>2240</v>
      </c>
      <c r="F214" s="182" t="s">
        <v>2241</v>
      </c>
      <c r="G214" s="183" t="s">
        <v>2117</v>
      </c>
      <c r="H214" s="184">
        <v>8</v>
      </c>
      <c r="I214" s="185"/>
      <c r="J214" s="186">
        <f>ROUND(I214*H214,2)</f>
        <v>0</v>
      </c>
      <c r="K214" s="182" t="s">
        <v>1</v>
      </c>
      <c r="L214" s="39"/>
      <c r="M214" s="187" t="s">
        <v>1</v>
      </c>
      <c r="N214" s="188" t="s">
        <v>39</v>
      </c>
      <c r="O214" s="77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1" t="s">
        <v>286</v>
      </c>
      <c r="AT214" s="191" t="s">
        <v>168</v>
      </c>
      <c r="AU214" s="191" t="s">
        <v>82</v>
      </c>
      <c r="AY214" s="19" t="s">
        <v>166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80</v>
      </c>
      <c r="BK214" s="192">
        <f>ROUND(I214*H214,2)</f>
        <v>0</v>
      </c>
      <c r="BL214" s="19" t="s">
        <v>286</v>
      </c>
      <c r="BM214" s="191" t="s">
        <v>986</v>
      </c>
    </row>
    <row r="215" s="2" customFormat="1" ht="21.75" customHeight="1">
      <c r="A215" s="38"/>
      <c r="B215" s="179"/>
      <c r="C215" s="180" t="s">
        <v>589</v>
      </c>
      <c r="D215" s="180" t="s">
        <v>168</v>
      </c>
      <c r="E215" s="181" t="s">
        <v>2242</v>
      </c>
      <c r="F215" s="182" t="s">
        <v>2243</v>
      </c>
      <c r="G215" s="183" t="s">
        <v>2117</v>
      </c>
      <c r="H215" s="184">
        <v>5</v>
      </c>
      <c r="I215" s="185"/>
      <c r="J215" s="186">
        <f>ROUND(I215*H215,2)</f>
        <v>0</v>
      </c>
      <c r="K215" s="182" t="s">
        <v>1</v>
      </c>
      <c r="L215" s="39"/>
      <c r="M215" s="187" t="s">
        <v>1</v>
      </c>
      <c r="N215" s="188" t="s">
        <v>39</v>
      </c>
      <c r="O215" s="77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1" t="s">
        <v>286</v>
      </c>
      <c r="AT215" s="191" t="s">
        <v>168</v>
      </c>
      <c r="AU215" s="191" t="s">
        <v>82</v>
      </c>
      <c r="AY215" s="19" t="s">
        <v>166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80</v>
      </c>
      <c r="BK215" s="192">
        <f>ROUND(I215*H215,2)</f>
        <v>0</v>
      </c>
      <c r="BL215" s="19" t="s">
        <v>286</v>
      </c>
      <c r="BM215" s="191" t="s">
        <v>994</v>
      </c>
    </row>
    <row r="216" s="2" customFormat="1" ht="21.75" customHeight="1">
      <c r="A216" s="38"/>
      <c r="B216" s="179"/>
      <c r="C216" s="180" t="s">
        <v>594</v>
      </c>
      <c r="D216" s="180" t="s">
        <v>168</v>
      </c>
      <c r="E216" s="181" t="s">
        <v>2244</v>
      </c>
      <c r="F216" s="182" t="s">
        <v>2245</v>
      </c>
      <c r="G216" s="183" t="s">
        <v>1705</v>
      </c>
      <c r="H216" s="235"/>
      <c r="I216" s="185"/>
      <c r="J216" s="186">
        <f>ROUND(I216*H216,2)</f>
        <v>0</v>
      </c>
      <c r="K216" s="182" t="s">
        <v>1</v>
      </c>
      <c r="L216" s="39"/>
      <c r="M216" s="236" t="s">
        <v>1</v>
      </c>
      <c r="N216" s="237" t="s">
        <v>39</v>
      </c>
      <c r="O216" s="238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1" t="s">
        <v>286</v>
      </c>
      <c r="AT216" s="191" t="s">
        <v>168</v>
      </c>
      <c r="AU216" s="191" t="s">
        <v>82</v>
      </c>
      <c r="AY216" s="19" t="s">
        <v>166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80</v>
      </c>
      <c r="BK216" s="192">
        <f>ROUND(I216*H216,2)</f>
        <v>0</v>
      </c>
      <c r="BL216" s="19" t="s">
        <v>286</v>
      </c>
      <c r="BM216" s="191" t="s">
        <v>386</v>
      </c>
    </row>
    <row r="217" s="2" customFormat="1" ht="6.96" customHeight="1">
      <c r="A217" s="38"/>
      <c r="B217" s="60"/>
      <c r="C217" s="61"/>
      <c r="D217" s="61"/>
      <c r="E217" s="61"/>
      <c r="F217" s="61"/>
      <c r="G217" s="61"/>
      <c r="H217" s="61"/>
      <c r="I217" s="61"/>
      <c r="J217" s="61"/>
      <c r="K217" s="61"/>
      <c r="L217" s="39"/>
      <c r="M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</row>
  </sheetData>
  <autoFilter ref="C129:K2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106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Rekonstrukce areálu bývalého pivovaru, II.etapa-toalety, Brno-Řečkovice</v>
      </c>
      <c r="F7" s="32"/>
      <c r="G7" s="32"/>
      <c r="H7" s="32"/>
      <c r="L7" s="22"/>
    </row>
    <row r="8" s="1" customFormat="1" ht="12" customHeight="1">
      <c r="B8" s="22"/>
      <c r="D8" s="32" t="s">
        <v>107</v>
      </c>
      <c r="L8" s="22"/>
    </row>
    <row r="9" s="2" customFormat="1" ht="16.5" customHeight="1">
      <c r="A9" s="38"/>
      <c r="B9" s="39"/>
      <c r="C9" s="38"/>
      <c r="D9" s="38"/>
      <c r="E9" s="129" t="s">
        <v>108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109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2246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14. 7. 2025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tr">
        <f>IF('Rekapitulace stavby'!AN10="","",'Rekapitulace stavby'!AN10)</f>
        <v/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tr">
        <f>IF('Rekapitulace stavby'!E11="","",'Rekapitulace stavby'!E11)</f>
        <v xml:space="preserve"> </v>
      </c>
      <c r="F17" s="38"/>
      <c r="G17" s="38"/>
      <c r="H17" s="38"/>
      <c r="I17" s="32" t="s">
        <v>26</v>
      </c>
      <c r="J17" s="27" t="str">
        <f>IF('Rekapitulace stavby'!AN11="","",'Rekapitulace stavby'!AN11)</f>
        <v/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27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26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29</v>
      </c>
      <c r="E22" s="38"/>
      <c r="F22" s="38"/>
      <c r="G22" s="38"/>
      <c r="H22" s="38"/>
      <c r="I22" s="32" t="s">
        <v>25</v>
      </c>
      <c r="J22" s="27" t="str">
        <f>IF('Rekapitulace stavby'!AN16="","",'Rekapitulace stavby'!AN16)</f>
        <v/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tr">
        <f>IF('Rekapitulace stavby'!E17="","",'Rekapitulace stavby'!E17)</f>
        <v xml:space="preserve"> </v>
      </c>
      <c r="F23" s="38"/>
      <c r="G23" s="38"/>
      <c r="H23" s="38"/>
      <c r="I23" s="32" t="s">
        <v>26</v>
      </c>
      <c r="J23" s="27" t="str">
        <f>IF('Rekapitulace stavby'!AN17="","",'Rekapitulace stavby'!AN17)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31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26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32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34</v>
      </c>
      <c r="E32" s="38"/>
      <c r="F32" s="38"/>
      <c r="G32" s="38"/>
      <c r="H32" s="38"/>
      <c r="I32" s="38"/>
      <c r="J32" s="96">
        <f>ROUND(J126,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36</v>
      </c>
      <c r="G34" s="38"/>
      <c r="H34" s="38"/>
      <c r="I34" s="43" t="s">
        <v>35</v>
      </c>
      <c r="J34" s="43" t="s">
        <v>37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38</v>
      </c>
      <c r="E35" s="32" t="s">
        <v>39</v>
      </c>
      <c r="F35" s="135">
        <f>ROUND((SUM(BE126:BE291)),  2)</f>
        <v>0</v>
      </c>
      <c r="G35" s="38"/>
      <c r="H35" s="38"/>
      <c r="I35" s="136">
        <v>0.20999999999999999</v>
      </c>
      <c r="J35" s="135">
        <f>ROUND(((SUM(BE126:BE291))*I35),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40</v>
      </c>
      <c r="F36" s="135">
        <f>ROUND((SUM(BF126:BF291)),  2)</f>
        <v>0</v>
      </c>
      <c r="G36" s="38"/>
      <c r="H36" s="38"/>
      <c r="I36" s="136">
        <v>0.12</v>
      </c>
      <c r="J36" s="135">
        <f>ROUND(((SUM(BF126:BF291))*I36),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41</v>
      </c>
      <c r="F37" s="135">
        <f>ROUND((SUM(BG126:BG291)),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42</v>
      </c>
      <c r="F38" s="135">
        <f>ROUND((SUM(BH126:BH291)),  2)</f>
        <v>0</v>
      </c>
      <c r="G38" s="38"/>
      <c r="H38" s="38"/>
      <c r="I38" s="136">
        <v>0.12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43</v>
      </c>
      <c r="F39" s="135">
        <f>ROUND((SUM(BI126:BI291)),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44</v>
      </c>
      <c r="E41" s="81"/>
      <c r="F41" s="81"/>
      <c r="G41" s="139" t="s">
        <v>45</v>
      </c>
      <c r="H41" s="140" t="s">
        <v>46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47</v>
      </c>
      <c r="E50" s="57"/>
      <c r="F50" s="57"/>
      <c r="G50" s="56" t="s">
        <v>48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49</v>
      </c>
      <c r="E61" s="41"/>
      <c r="F61" s="143" t="s">
        <v>50</v>
      </c>
      <c r="G61" s="58" t="s">
        <v>49</v>
      </c>
      <c r="H61" s="41"/>
      <c r="I61" s="41"/>
      <c r="J61" s="144" t="s">
        <v>50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51</v>
      </c>
      <c r="E65" s="59"/>
      <c r="F65" s="59"/>
      <c r="G65" s="56" t="s">
        <v>52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49</v>
      </c>
      <c r="E76" s="41"/>
      <c r="F76" s="143" t="s">
        <v>50</v>
      </c>
      <c r="G76" s="58" t="s">
        <v>49</v>
      </c>
      <c r="H76" s="41"/>
      <c r="I76" s="41"/>
      <c r="J76" s="144" t="s">
        <v>50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areálu bývalého pivovaru, II.etapa-toalety, Brno-Řečkovice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107</v>
      </c>
      <c r="L86" s="22"/>
    </row>
    <row r="87" s="2" customFormat="1" ht="16.5" customHeight="1">
      <c r="A87" s="38"/>
      <c r="B87" s="39"/>
      <c r="C87" s="38"/>
      <c r="D87" s="38"/>
      <c r="E87" s="129" t="s">
        <v>108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21.03 - Elektroinstalace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 xml:space="preserve"> </v>
      </c>
      <c r="G91" s="38"/>
      <c r="H91" s="38"/>
      <c r="I91" s="32" t="s">
        <v>22</v>
      </c>
      <c r="J91" s="69" t="str">
        <f>IF(J14="","",J14)</f>
        <v>14. 7. 2025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38"/>
      <c r="E93" s="38"/>
      <c r="F93" s="27" t="str">
        <f>E17</f>
        <v xml:space="preserve"> </v>
      </c>
      <c r="G93" s="38"/>
      <c r="H93" s="38"/>
      <c r="I93" s="32" t="s">
        <v>29</v>
      </c>
      <c r="J93" s="36" t="str">
        <f>E23</f>
        <v xml:space="preserve"> 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38"/>
      <c r="E94" s="38"/>
      <c r="F94" s="27" t="str">
        <f>IF(E20="","",E20)</f>
        <v>Vyplň údaj</v>
      </c>
      <c r="G94" s="38"/>
      <c r="H94" s="38"/>
      <c r="I94" s="32" t="s">
        <v>31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112</v>
      </c>
      <c r="D96" s="137"/>
      <c r="E96" s="137"/>
      <c r="F96" s="137"/>
      <c r="G96" s="137"/>
      <c r="H96" s="137"/>
      <c r="I96" s="137"/>
      <c r="J96" s="146" t="s">
        <v>113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114</v>
      </c>
      <c r="D98" s="38"/>
      <c r="E98" s="38"/>
      <c r="F98" s="38"/>
      <c r="G98" s="38"/>
      <c r="H98" s="38"/>
      <c r="I98" s="38"/>
      <c r="J98" s="96">
        <f>J126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115</v>
      </c>
    </row>
    <row r="99" s="9" customFormat="1" ht="24.96" customHeight="1">
      <c r="A99" s="9"/>
      <c r="B99" s="148"/>
      <c r="C99" s="9"/>
      <c r="D99" s="149" t="s">
        <v>2247</v>
      </c>
      <c r="E99" s="150"/>
      <c r="F99" s="150"/>
      <c r="G99" s="150"/>
      <c r="H99" s="150"/>
      <c r="I99" s="150"/>
      <c r="J99" s="151">
        <f>J127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8"/>
      <c r="C100" s="9"/>
      <c r="D100" s="149" t="s">
        <v>2248</v>
      </c>
      <c r="E100" s="150"/>
      <c r="F100" s="150"/>
      <c r="G100" s="150"/>
      <c r="H100" s="150"/>
      <c r="I100" s="150"/>
      <c r="J100" s="151">
        <f>J162</f>
        <v>0</v>
      </c>
      <c r="K100" s="9"/>
      <c r="L100" s="14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8"/>
      <c r="C101" s="9"/>
      <c r="D101" s="149" t="s">
        <v>2249</v>
      </c>
      <c r="E101" s="150"/>
      <c r="F101" s="150"/>
      <c r="G101" s="150"/>
      <c r="H101" s="150"/>
      <c r="I101" s="150"/>
      <c r="J101" s="151">
        <f>J182</f>
        <v>0</v>
      </c>
      <c r="K101" s="9"/>
      <c r="L101" s="14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8"/>
      <c r="C102" s="9"/>
      <c r="D102" s="149" t="s">
        <v>2250</v>
      </c>
      <c r="E102" s="150"/>
      <c r="F102" s="150"/>
      <c r="G102" s="150"/>
      <c r="H102" s="150"/>
      <c r="I102" s="150"/>
      <c r="J102" s="151">
        <f>J190</f>
        <v>0</v>
      </c>
      <c r="K102" s="9"/>
      <c r="L102" s="14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8"/>
      <c r="C103" s="9"/>
      <c r="D103" s="149" t="s">
        <v>2251</v>
      </c>
      <c r="E103" s="150"/>
      <c r="F103" s="150"/>
      <c r="G103" s="150"/>
      <c r="H103" s="150"/>
      <c r="I103" s="150"/>
      <c r="J103" s="151">
        <f>J201</f>
        <v>0</v>
      </c>
      <c r="K103" s="9"/>
      <c r="L103" s="14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8"/>
      <c r="C104" s="9"/>
      <c r="D104" s="149" t="s">
        <v>2252</v>
      </c>
      <c r="E104" s="150"/>
      <c r="F104" s="150"/>
      <c r="G104" s="150"/>
      <c r="H104" s="150"/>
      <c r="I104" s="150"/>
      <c r="J104" s="151">
        <f>J267</f>
        <v>0</v>
      </c>
      <c r="K104" s="9"/>
      <c r="L104" s="14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151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38"/>
      <c r="D114" s="38"/>
      <c r="E114" s="129" t="str">
        <f>E7</f>
        <v>Rekonstrukce areálu bývalého pivovaru, II.etapa-toalety, Brno-Řečkovice</v>
      </c>
      <c r="F114" s="32"/>
      <c r="G114" s="32"/>
      <c r="H114" s="32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2"/>
      <c r="C115" s="32" t="s">
        <v>107</v>
      </c>
      <c r="L115" s="22"/>
    </row>
    <row r="116" s="2" customFormat="1" ht="16.5" customHeight="1">
      <c r="A116" s="38"/>
      <c r="B116" s="39"/>
      <c r="C116" s="38"/>
      <c r="D116" s="38"/>
      <c r="E116" s="129" t="s">
        <v>108</v>
      </c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109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67" t="str">
        <f>E11</f>
        <v>21.03 - Elektroinstalace</v>
      </c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38"/>
      <c r="E120" s="38"/>
      <c r="F120" s="27" t="str">
        <f>F14</f>
        <v xml:space="preserve"> </v>
      </c>
      <c r="G120" s="38"/>
      <c r="H120" s="38"/>
      <c r="I120" s="32" t="s">
        <v>22</v>
      </c>
      <c r="J120" s="69" t="str">
        <f>IF(J14="","",J14)</f>
        <v>14. 7. 2025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38"/>
      <c r="E122" s="38"/>
      <c r="F122" s="27" t="str">
        <f>E17</f>
        <v xml:space="preserve"> </v>
      </c>
      <c r="G122" s="38"/>
      <c r="H122" s="38"/>
      <c r="I122" s="32" t="s">
        <v>29</v>
      </c>
      <c r="J122" s="36" t="str">
        <f>E23</f>
        <v xml:space="preserve"> 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38"/>
      <c r="E123" s="38"/>
      <c r="F123" s="27" t="str">
        <f>IF(E20="","",E20)</f>
        <v>Vyplň údaj</v>
      </c>
      <c r="G123" s="38"/>
      <c r="H123" s="38"/>
      <c r="I123" s="32" t="s">
        <v>31</v>
      </c>
      <c r="J123" s="36" t="str">
        <f>E26</f>
        <v xml:space="preserve"> 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56"/>
      <c r="B125" s="157"/>
      <c r="C125" s="158" t="s">
        <v>152</v>
      </c>
      <c r="D125" s="159" t="s">
        <v>59</v>
      </c>
      <c r="E125" s="159" t="s">
        <v>55</v>
      </c>
      <c r="F125" s="159" t="s">
        <v>56</v>
      </c>
      <c r="G125" s="159" t="s">
        <v>153</v>
      </c>
      <c r="H125" s="159" t="s">
        <v>154</v>
      </c>
      <c r="I125" s="159" t="s">
        <v>155</v>
      </c>
      <c r="J125" s="159" t="s">
        <v>113</v>
      </c>
      <c r="K125" s="160" t="s">
        <v>156</v>
      </c>
      <c r="L125" s="161"/>
      <c r="M125" s="86" t="s">
        <v>1</v>
      </c>
      <c r="N125" s="87" t="s">
        <v>38</v>
      </c>
      <c r="O125" s="87" t="s">
        <v>157</v>
      </c>
      <c r="P125" s="87" t="s">
        <v>158</v>
      </c>
      <c r="Q125" s="87" t="s">
        <v>159</v>
      </c>
      <c r="R125" s="87" t="s">
        <v>160</v>
      </c>
      <c r="S125" s="87" t="s">
        <v>161</v>
      </c>
      <c r="T125" s="88" t="s">
        <v>162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="2" customFormat="1" ht="22.8" customHeight="1">
      <c r="A126" s="38"/>
      <c r="B126" s="39"/>
      <c r="C126" s="93" t="s">
        <v>163</v>
      </c>
      <c r="D126" s="38"/>
      <c r="E126" s="38"/>
      <c r="F126" s="38"/>
      <c r="G126" s="38"/>
      <c r="H126" s="38"/>
      <c r="I126" s="38"/>
      <c r="J126" s="162">
        <f>BK126</f>
        <v>0</v>
      </c>
      <c r="K126" s="38"/>
      <c r="L126" s="39"/>
      <c r="M126" s="89"/>
      <c r="N126" s="73"/>
      <c r="O126" s="90"/>
      <c r="P126" s="163">
        <f>P127+P162+P182+P190+P201+P267</f>
        <v>0</v>
      </c>
      <c r="Q126" s="90"/>
      <c r="R126" s="163">
        <f>R127+R162+R182+R190+R201+R267</f>
        <v>0</v>
      </c>
      <c r="S126" s="90"/>
      <c r="T126" s="164">
        <f>T127+T162+T182+T190+T201+T267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9" t="s">
        <v>73</v>
      </c>
      <c r="AU126" s="19" t="s">
        <v>115</v>
      </c>
      <c r="BK126" s="165">
        <f>BK127+BK162+BK182+BK190+BK201+BK267</f>
        <v>0</v>
      </c>
    </row>
    <row r="127" s="12" customFormat="1" ht="25.92" customHeight="1">
      <c r="A127" s="12"/>
      <c r="B127" s="166"/>
      <c r="C127" s="12"/>
      <c r="D127" s="167" t="s">
        <v>73</v>
      </c>
      <c r="E127" s="168" t="s">
        <v>2253</v>
      </c>
      <c r="F127" s="168" t="s">
        <v>2254</v>
      </c>
      <c r="G127" s="12"/>
      <c r="H127" s="12"/>
      <c r="I127" s="169"/>
      <c r="J127" s="170">
        <f>BK127</f>
        <v>0</v>
      </c>
      <c r="K127" s="12"/>
      <c r="L127" s="166"/>
      <c r="M127" s="171"/>
      <c r="N127" s="172"/>
      <c r="O127" s="172"/>
      <c r="P127" s="173">
        <f>SUM(P128:P161)</f>
        <v>0</v>
      </c>
      <c r="Q127" s="172"/>
      <c r="R127" s="173">
        <f>SUM(R128:R161)</f>
        <v>0</v>
      </c>
      <c r="S127" s="172"/>
      <c r="T127" s="174">
        <f>SUM(T128:T161)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7" t="s">
        <v>80</v>
      </c>
      <c r="AT127" s="175" t="s">
        <v>73</v>
      </c>
      <c r="AU127" s="175" t="s">
        <v>74</v>
      </c>
      <c r="AY127" s="167" t="s">
        <v>166</v>
      </c>
      <c r="BK127" s="176">
        <f>SUM(BK128:BK161)</f>
        <v>0</v>
      </c>
    </row>
    <row r="128" s="2" customFormat="1" ht="21.75" customHeight="1">
      <c r="A128" s="38"/>
      <c r="B128" s="179"/>
      <c r="C128" s="180" t="s">
        <v>80</v>
      </c>
      <c r="D128" s="180" t="s">
        <v>168</v>
      </c>
      <c r="E128" s="181" t="s">
        <v>80</v>
      </c>
      <c r="F128" s="182" t="s">
        <v>2255</v>
      </c>
      <c r="G128" s="183" t="s">
        <v>2117</v>
      </c>
      <c r="H128" s="184">
        <v>1</v>
      </c>
      <c r="I128" s="185"/>
      <c r="J128" s="186">
        <f>ROUND(I128*H128,2)</f>
        <v>0</v>
      </c>
      <c r="K128" s="182" t="s">
        <v>1</v>
      </c>
      <c r="L128" s="39"/>
      <c r="M128" s="187" t="s">
        <v>1</v>
      </c>
      <c r="N128" s="188" t="s">
        <v>39</v>
      </c>
      <c r="O128" s="77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1" t="s">
        <v>173</v>
      </c>
      <c r="AT128" s="191" t="s">
        <v>168</v>
      </c>
      <c r="AU128" s="191" t="s">
        <v>80</v>
      </c>
      <c r="AY128" s="19" t="s">
        <v>166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173</v>
      </c>
      <c r="BM128" s="191" t="s">
        <v>82</v>
      </c>
    </row>
    <row r="129" s="2" customFormat="1" ht="16.5" customHeight="1">
      <c r="A129" s="38"/>
      <c r="B129" s="179"/>
      <c r="C129" s="180" t="s">
        <v>82</v>
      </c>
      <c r="D129" s="180" t="s">
        <v>168</v>
      </c>
      <c r="E129" s="181" t="s">
        <v>82</v>
      </c>
      <c r="F129" s="182" t="s">
        <v>2256</v>
      </c>
      <c r="G129" s="183" t="s">
        <v>2117</v>
      </c>
      <c r="H129" s="184">
        <v>1</v>
      </c>
      <c r="I129" s="185"/>
      <c r="J129" s="186">
        <f>ROUND(I129*H129,2)</f>
        <v>0</v>
      </c>
      <c r="K129" s="182" t="s">
        <v>1</v>
      </c>
      <c r="L129" s="39"/>
      <c r="M129" s="187" t="s">
        <v>1</v>
      </c>
      <c r="N129" s="188" t="s">
        <v>39</v>
      </c>
      <c r="O129" s="77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1" t="s">
        <v>173</v>
      </c>
      <c r="AT129" s="191" t="s">
        <v>168</v>
      </c>
      <c r="AU129" s="191" t="s">
        <v>80</v>
      </c>
      <c r="AY129" s="19" t="s">
        <v>166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80</v>
      </c>
      <c r="BK129" s="192">
        <f>ROUND(I129*H129,2)</f>
        <v>0</v>
      </c>
      <c r="BL129" s="19" t="s">
        <v>173</v>
      </c>
      <c r="BM129" s="191" t="s">
        <v>173</v>
      </c>
    </row>
    <row r="130" s="2" customFormat="1" ht="16.5" customHeight="1">
      <c r="A130" s="38"/>
      <c r="B130" s="179"/>
      <c r="C130" s="180" t="s">
        <v>186</v>
      </c>
      <c r="D130" s="180" t="s">
        <v>168</v>
      </c>
      <c r="E130" s="181" t="s">
        <v>186</v>
      </c>
      <c r="F130" s="182" t="s">
        <v>2257</v>
      </c>
      <c r="G130" s="183" t="s">
        <v>2117</v>
      </c>
      <c r="H130" s="184">
        <v>10</v>
      </c>
      <c r="I130" s="185"/>
      <c r="J130" s="186">
        <f>ROUND(I130*H130,2)</f>
        <v>0</v>
      </c>
      <c r="K130" s="182" t="s">
        <v>1</v>
      </c>
      <c r="L130" s="39"/>
      <c r="M130" s="187" t="s">
        <v>1</v>
      </c>
      <c r="N130" s="188" t="s">
        <v>39</v>
      </c>
      <c r="O130" s="77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1" t="s">
        <v>173</v>
      </c>
      <c r="AT130" s="191" t="s">
        <v>168</v>
      </c>
      <c r="AU130" s="191" t="s">
        <v>80</v>
      </c>
      <c r="AY130" s="19" t="s">
        <v>166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173</v>
      </c>
      <c r="BM130" s="191" t="s">
        <v>208</v>
      </c>
    </row>
    <row r="131" s="2" customFormat="1" ht="16.5" customHeight="1">
      <c r="A131" s="38"/>
      <c r="B131" s="179"/>
      <c r="C131" s="180" t="s">
        <v>173</v>
      </c>
      <c r="D131" s="180" t="s">
        <v>168</v>
      </c>
      <c r="E131" s="181" t="s">
        <v>173</v>
      </c>
      <c r="F131" s="182" t="s">
        <v>2258</v>
      </c>
      <c r="G131" s="183" t="s">
        <v>2117</v>
      </c>
      <c r="H131" s="184">
        <v>50</v>
      </c>
      <c r="I131" s="185"/>
      <c r="J131" s="186">
        <f>ROUND(I131*H131,2)</f>
        <v>0</v>
      </c>
      <c r="K131" s="182" t="s">
        <v>1</v>
      </c>
      <c r="L131" s="39"/>
      <c r="M131" s="187" t="s">
        <v>1</v>
      </c>
      <c r="N131" s="188" t="s">
        <v>39</v>
      </c>
      <c r="O131" s="77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1" t="s">
        <v>173</v>
      </c>
      <c r="AT131" s="191" t="s">
        <v>168</v>
      </c>
      <c r="AU131" s="191" t="s">
        <v>80</v>
      </c>
      <c r="AY131" s="19" t="s">
        <v>166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80</v>
      </c>
      <c r="BK131" s="192">
        <f>ROUND(I131*H131,2)</f>
        <v>0</v>
      </c>
      <c r="BL131" s="19" t="s">
        <v>173</v>
      </c>
      <c r="BM131" s="191" t="s">
        <v>220</v>
      </c>
    </row>
    <row r="132" s="2" customFormat="1" ht="16.5" customHeight="1">
      <c r="A132" s="38"/>
      <c r="B132" s="179"/>
      <c r="C132" s="180" t="s">
        <v>202</v>
      </c>
      <c r="D132" s="180" t="s">
        <v>168</v>
      </c>
      <c r="E132" s="181" t="s">
        <v>202</v>
      </c>
      <c r="F132" s="182" t="s">
        <v>2259</v>
      </c>
      <c r="G132" s="183" t="s">
        <v>2260</v>
      </c>
      <c r="H132" s="184">
        <v>1</v>
      </c>
      <c r="I132" s="185"/>
      <c r="J132" s="186">
        <f>ROUND(I132*H132,2)</f>
        <v>0</v>
      </c>
      <c r="K132" s="182" t="s">
        <v>1</v>
      </c>
      <c r="L132" s="39"/>
      <c r="M132" s="187" t="s">
        <v>1</v>
      </c>
      <c r="N132" s="188" t="s">
        <v>39</v>
      </c>
      <c r="O132" s="77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1" t="s">
        <v>173</v>
      </c>
      <c r="AT132" s="191" t="s">
        <v>168</v>
      </c>
      <c r="AU132" s="191" t="s">
        <v>80</v>
      </c>
      <c r="AY132" s="19" t="s">
        <v>166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173</v>
      </c>
      <c r="BM132" s="191" t="s">
        <v>234</v>
      </c>
    </row>
    <row r="133" s="2" customFormat="1" ht="24.15" customHeight="1">
      <c r="A133" s="38"/>
      <c r="B133" s="179"/>
      <c r="C133" s="180" t="s">
        <v>208</v>
      </c>
      <c r="D133" s="180" t="s">
        <v>168</v>
      </c>
      <c r="E133" s="181" t="s">
        <v>208</v>
      </c>
      <c r="F133" s="182" t="s">
        <v>2261</v>
      </c>
      <c r="G133" s="183" t="s">
        <v>2117</v>
      </c>
      <c r="H133" s="184">
        <v>1</v>
      </c>
      <c r="I133" s="185"/>
      <c r="J133" s="186">
        <f>ROUND(I133*H133,2)</f>
        <v>0</v>
      </c>
      <c r="K133" s="182" t="s">
        <v>1</v>
      </c>
      <c r="L133" s="39"/>
      <c r="M133" s="187" t="s">
        <v>1</v>
      </c>
      <c r="N133" s="188" t="s">
        <v>39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173</v>
      </c>
      <c r="AT133" s="191" t="s">
        <v>168</v>
      </c>
      <c r="AU133" s="191" t="s">
        <v>80</v>
      </c>
      <c r="AY133" s="19" t="s">
        <v>166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173</v>
      </c>
      <c r="BM133" s="191" t="s">
        <v>8</v>
      </c>
    </row>
    <row r="134" s="2" customFormat="1" ht="16.5" customHeight="1">
      <c r="A134" s="38"/>
      <c r="B134" s="179"/>
      <c r="C134" s="180" t="s">
        <v>216</v>
      </c>
      <c r="D134" s="180" t="s">
        <v>168</v>
      </c>
      <c r="E134" s="181" t="s">
        <v>216</v>
      </c>
      <c r="F134" s="182" t="s">
        <v>2262</v>
      </c>
      <c r="G134" s="183" t="s">
        <v>2260</v>
      </c>
      <c r="H134" s="184">
        <v>3</v>
      </c>
      <c r="I134" s="185"/>
      <c r="J134" s="186">
        <f>ROUND(I134*H134,2)</f>
        <v>0</v>
      </c>
      <c r="K134" s="182" t="s">
        <v>1</v>
      </c>
      <c r="L134" s="39"/>
      <c r="M134" s="187" t="s">
        <v>1</v>
      </c>
      <c r="N134" s="188" t="s">
        <v>39</v>
      </c>
      <c r="O134" s="77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173</v>
      </c>
      <c r="AT134" s="191" t="s">
        <v>168</v>
      </c>
      <c r="AU134" s="191" t="s">
        <v>80</v>
      </c>
      <c r="AY134" s="19" t="s">
        <v>166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173</v>
      </c>
      <c r="BM134" s="191" t="s">
        <v>264</v>
      </c>
    </row>
    <row r="135" s="2" customFormat="1" ht="16.5" customHeight="1">
      <c r="A135" s="38"/>
      <c r="B135" s="179"/>
      <c r="C135" s="180" t="s">
        <v>220</v>
      </c>
      <c r="D135" s="180" t="s">
        <v>168</v>
      </c>
      <c r="E135" s="181" t="s">
        <v>220</v>
      </c>
      <c r="F135" s="182" t="s">
        <v>2263</v>
      </c>
      <c r="G135" s="183" t="s">
        <v>2260</v>
      </c>
      <c r="H135" s="184">
        <v>6</v>
      </c>
      <c r="I135" s="185"/>
      <c r="J135" s="186">
        <f>ROUND(I135*H135,2)</f>
        <v>0</v>
      </c>
      <c r="K135" s="182" t="s">
        <v>1</v>
      </c>
      <c r="L135" s="39"/>
      <c r="M135" s="187" t="s">
        <v>1</v>
      </c>
      <c r="N135" s="188" t="s">
        <v>39</v>
      </c>
      <c r="O135" s="77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173</v>
      </c>
      <c r="AT135" s="191" t="s">
        <v>168</v>
      </c>
      <c r="AU135" s="191" t="s">
        <v>80</v>
      </c>
      <c r="AY135" s="19" t="s">
        <v>166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173</v>
      </c>
      <c r="BM135" s="191" t="s">
        <v>286</v>
      </c>
    </row>
    <row r="136" s="2" customFormat="1" ht="16.5" customHeight="1">
      <c r="A136" s="38"/>
      <c r="B136" s="179"/>
      <c r="C136" s="180" t="s">
        <v>226</v>
      </c>
      <c r="D136" s="180" t="s">
        <v>168</v>
      </c>
      <c r="E136" s="181" t="s">
        <v>226</v>
      </c>
      <c r="F136" s="182" t="s">
        <v>2264</v>
      </c>
      <c r="G136" s="183" t="s">
        <v>2260</v>
      </c>
      <c r="H136" s="184">
        <v>2</v>
      </c>
      <c r="I136" s="185"/>
      <c r="J136" s="186">
        <f>ROUND(I136*H136,2)</f>
        <v>0</v>
      </c>
      <c r="K136" s="182" t="s">
        <v>1</v>
      </c>
      <c r="L136" s="39"/>
      <c r="M136" s="187" t="s">
        <v>1</v>
      </c>
      <c r="N136" s="188" t="s">
        <v>39</v>
      </c>
      <c r="O136" s="77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1" t="s">
        <v>173</v>
      </c>
      <c r="AT136" s="191" t="s">
        <v>168</v>
      </c>
      <c r="AU136" s="191" t="s">
        <v>80</v>
      </c>
      <c r="AY136" s="19" t="s">
        <v>166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173</v>
      </c>
      <c r="BM136" s="191" t="s">
        <v>298</v>
      </c>
    </row>
    <row r="137" s="2" customFormat="1" ht="16.5" customHeight="1">
      <c r="A137" s="38"/>
      <c r="B137" s="179"/>
      <c r="C137" s="180" t="s">
        <v>234</v>
      </c>
      <c r="D137" s="180" t="s">
        <v>168</v>
      </c>
      <c r="E137" s="181" t="s">
        <v>234</v>
      </c>
      <c r="F137" s="182" t="s">
        <v>2265</v>
      </c>
      <c r="G137" s="183" t="s">
        <v>2260</v>
      </c>
      <c r="H137" s="184">
        <v>1</v>
      </c>
      <c r="I137" s="185"/>
      <c r="J137" s="186">
        <f>ROUND(I137*H137,2)</f>
        <v>0</v>
      </c>
      <c r="K137" s="182" t="s">
        <v>1</v>
      </c>
      <c r="L137" s="39"/>
      <c r="M137" s="187" t="s">
        <v>1</v>
      </c>
      <c r="N137" s="188" t="s">
        <v>39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173</v>
      </c>
      <c r="AT137" s="191" t="s">
        <v>168</v>
      </c>
      <c r="AU137" s="191" t="s">
        <v>80</v>
      </c>
      <c r="AY137" s="19" t="s">
        <v>166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173</v>
      </c>
      <c r="BM137" s="191" t="s">
        <v>307</v>
      </c>
    </row>
    <row r="138" s="2" customFormat="1" ht="24.15" customHeight="1">
      <c r="A138" s="38"/>
      <c r="B138" s="179"/>
      <c r="C138" s="180" t="s">
        <v>240</v>
      </c>
      <c r="D138" s="180" t="s">
        <v>168</v>
      </c>
      <c r="E138" s="181" t="s">
        <v>240</v>
      </c>
      <c r="F138" s="182" t="s">
        <v>2266</v>
      </c>
      <c r="G138" s="183" t="s">
        <v>2260</v>
      </c>
      <c r="H138" s="184">
        <v>2</v>
      </c>
      <c r="I138" s="185"/>
      <c r="J138" s="186">
        <f>ROUND(I138*H138,2)</f>
        <v>0</v>
      </c>
      <c r="K138" s="182" t="s">
        <v>1</v>
      </c>
      <c r="L138" s="39"/>
      <c r="M138" s="187" t="s">
        <v>1</v>
      </c>
      <c r="N138" s="188" t="s">
        <v>39</v>
      </c>
      <c r="O138" s="77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1" t="s">
        <v>173</v>
      </c>
      <c r="AT138" s="191" t="s">
        <v>168</v>
      </c>
      <c r="AU138" s="191" t="s">
        <v>80</v>
      </c>
      <c r="AY138" s="19" t="s">
        <v>166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80</v>
      </c>
      <c r="BK138" s="192">
        <f>ROUND(I138*H138,2)</f>
        <v>0</v>
      </c>
      <c r="BL138" s="19" t="s">
        <v>173</v>
      </c>
      <c r="BM138" s="191" t="s">
        <v>315</v>
      </c>
    </row>
    <row r="139" s="2" customFormat="1" ht="16.5" customHeight="1">
      <c r="A139" s="38"/>
      <c r="B139" s="179"/>
      <c r="C139" s="180" t="s">
        <v>8</v>
      </c>
      <c r="D139" s="180" t="s">
        <v>168</v>
      </c>
      <c r="E139" s="181" t="s">
        <v>8</v>
      </c>
      <c r="F139" s="182" t="s">
        <v>2267</v>
      </c>
      <c r="G139" s="183" t="s">
        <v>2260</v>
      </c>
      <c r="H139" s="184">
        <v>6</v>
      </c>
      <c r="I139" s="185"/>
      <c r="J139" s="186">
        <f>ROUND(I139*H139,2)</f>
        <v>0</v>
      </c>
      <c r="K139" s="182" t="s">
        <v>1</v>
      </c>
      <c r="L139" s="39"/>
      <c r="M139" s="187" t="s">
        <v>1</v>
      </c>
      <c r="N139" s="188" t="s">
        <v>39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173</v>
      </c>
      <c r="AT139" s="191" t="s">
        <v>168</v>
      </c>
      <c r="AU139" s="191" t="s">
        <v>80</v>
      </c>
      <c r="AY139" s="19" t="s">
        <v>166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173</v>
      </c>
      <c r="BM139" s="191" t="s">
        <v>325</v>
      </c>
    </row>
    <row r="140" s="2" customFormat="1" ht="16.5" customHeight="1">
      <c r="A140" s="38"/>
      <c r="B140" s="179"/>
      <c r="C140" s="180" t="s">
        <v>258</v>
      </c>
      <c r="D140" s="180" t="s">
        <v>168</v>
      </c>
      <c r="E140" s="181" t="s">
        <v>258</v>
      </c>
      <c r="F140" s="182" t="s">
        <v>2268</v>
      </c>
      <c r="G140" s="183" t="s">
        <v>2260</v>
      </c>
      <c r="H140" s="184">
        <v>6</v>
      </c>
      <c r="I140" s="185"/>
      <c r="J140" s="186">
        <f>ROUND(I140*H140,2)</f>
        <v>0</v>
      </c>
      <c r="K140" s="182" t="s">
        <v>1</v>
      </c>
      <c r="L140" s="39"/>
      <c r="M140" s="187" t="s">
        <v>1</v>
      </c>
      <c r="N140" s="188" t="s">
        <v>39</v>
      </c>
      <c r="O140" s="77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1" t="s">
        <v>173</v>
      </c>
      <c r="AT140" s="191" t="s">
        <v>168</v>
      </c>
      <c r="AU140" s="191" t="s">
        <v>80</v>
      </c>
      <c r="AY140" s="19" t="s">
        <v>166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80</v>
      </c>
      <c r="BK140" s="192">
        <f>ROUND(I140*H140,2)</f>
        <v>0</v>
      </c>
      <c r="BL140" s="19" t="s">
        <v>173</v>
      </c>
      <c r="BM140" s="191" t="s">
        <v>333</v>
      </c>
    </row>
    <row r="141" s="2" customFormat="1" ht="16.5" customHeight="1">
      <c r="A141" s="38"/>
      <c r="B141" s="179"/>
      <c r="C141" s="180" t="s">
        <v>264</v>
      </c>
      <c r="D141" s="180" t="s">
        <v>168</v>
      </c>
      <c r="E141" s="181" t="s">
        <v>264</v>
      </c>
      <c r="F141" s="182" t="s">
        <v>2269</v>
      </c>
      <c r="G141" s="183" t="s">
        <v>2260</v>
      </c>
      <c r="H141" s="184">
        <v>2</v>
      </c>
      <c r="I141" s="185"/>
      <c r="J141" s="186">
        <f>ROUND(I141*H141,2)</f>
        <v>0</v>
      </c>
      <c r="K141" s="182" t="s">
        <v>1</v>
      </c>
      <c r="L141" s="39"/>
      <c r="M141" s="187" t="s">
        <v>1</v>
      </c>
      <c r="N141" s="188" t="s">
        <v>39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173</v>
      </c>
      <c r="AT141" s="191" t="s">
        <v>168</v>
      </c>
      <c r="AU141" s="191" t="s">
        <v>80</v>
      </c>
      <c r="AY141" s="19" t="s">
        <v>166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173</v>
      </c>
      <c r="BM141" s="191" t="s">
        <v>343</v>
      </c>
    </row>
    <row r="142" s="2" customFormat="1" ht="21.75" customHeight="1">
      <c r="A142" s="38"/>
      <c r="B142" s="179"/>
      <c r="C142" s="180" t="s">
        <v>279</v>
      </c>
      <c r="D142" s="180" t="s">
        <v>168</v>
      </c>
      <c r="E142" s="181" t="s">
        <v>279</v>
      </c>
      <c r="F142" s="182" t="s">
        <v>2270</v>
      </c>
      <c r="G142" s="183" t="s">
        <v>2260</v>
      </c>
      <c r="H142" s="184">
        <v>2</v>
      </c>
      <c r="I142" s="185"/>
      <c r="J142" s="186">
        <f>ROUND(I142*H142,2)</f>
        <v>0</v>
      </c>
      <c r="K142" s="182" t="s">
        <v>1</v>
      </c>
      <c r="L142" s="39"/>
      <c r="M142" s="187" t="s">
        <v>1</v>
      </c>
      <c r="N142" s="188" t="s">
        <v>39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173</v>
      </c>
      <c r="AT142" s="191" t="s">
        <v>168</v>
      </c>
      <c r="AU142" s="191" t="s">
        <v>80</v>
      </c>
      <c r="AY142" s="19" t="s">
        <v>166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173</v>
      </c>
      <c r="BM142" s="191" t="s">
        <v>354</v>
      </c>
    </row>
    <row r="143" s="2" customFormat="1" ht="16.5" customHeight="1">
      <c r="A143" s="38"/>
      <c r="B143" s="179"/>
      <c r="C143" s="180" t="s">
        <v>286</v>
      </c>
      <c r="D143" s="180" t="s">
        <v>168</v>
      </c>
      <c r="E143" s="181" t="s">
        <v>286</v>
      </c>
      <c r="F143" s="182" t="s">
        <v>2271</v>
      </c>
      <c r="G143" s="183" t="s">
        <v>2260</v>
      </c>
      <c r="H143" s="184">
        <v>1</v>
      </c>
      <c r="I143" s="185"/>
      <c r="J143" s="186">
        <f>ROUND(I143*H143,2)</f>
        <v>0</v>
      </c>
      <c r="K143" s="182" t="s">
        <v>1</v>
      </c>
      <c r="L143" s="39"/>
      <c r="M143" s="187" t="s">
        <v>1</v>
      </c>
      <c r="N143" s="188" t="s">
        <v>39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173</v>
      </c>
      <c r="AT143" s="191" t="s">
        <v>168</v>
      </c>
      <c r="AU143" s="191" t="s">
        <v>80</v>
      </c>
      <c r="AY143" s="19" t="s">
        <v>166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80</v>
      </c>
      <c r="BK143" s="192">
        <f>ROUND(I143*H143,2)</f>
        <v>0</v>
      </c>
      <c r="BL143" s="19" t="s">
        <v>173</v>
      </c>
      <c r="BM143" s="191" t="s">
        <v>367</v>
      </c>
    </row>
    <row r="144" s="2" customFormat="1" ht="16.5" customHeight="1">
      <c r="A144" s="38"/>
      <c r="B144" s="179"/>
      <c r="C144" s="180" t="s">
        <v>292</v>
      </c>
      <c r="D144" s="180" t="s">
        <v>168</v>
      </c>
      <c r="E144" s="181" t="s">
        <v>292</v>
      </c>
      <c r="F144" s="182" t="s">
        <v>2272</v>
      </c>
      <c r="G144" s="183" t="s">
        <v>2260</v>
      </c>
      <c r="H144" s="184">
        <v>1</v>
      </c>
      <c r="I144" s="185"/>
      <c r="J144" s="186">
        <f>ROUND(I144*H144,2)</f>
        <v>0</v>
      </c>
      <c r="K144" s="182" t="s">
        <v>1</v>
      </c>
      <c r="L144" s="39"/>
      <c r="M144" s="187" t="s">
        <v>1</v>
      </c>
      <c r="N144" s="188" t="s">
        <v>39</v>
      </c>
      <c r="O144" s="77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1" t="s">
        <v>173</v>
      </c>
      <c r="AT144" s="191" t="s">
        <v>168</v>
      </c>
      <c r="AU144" s="191" t="s">
        <v>80</v>
      </c>
      <c r="AY144" s="19" t="s">
        <v>166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173</v>
      </c>
      <c r="BM144" s="191" t="s">
        <v>375</v>
      </c>
    </row>
    <row r="145" s="2" customFormat="1" ht="16.5" customHeight="1">
      <c r="A145" s="38"/>
      <c r="B145" s="179"/>
      <c r="C145" s="180" t="s">
        <v>298</v>
      </c>
      <c r="D145" s="180" t="s">
        <v>168</v>
      </c>
      <c r="E145" s="181" t="s">
        <v>298</v>
      </c>
      <c r="F145" s="182" t="s">
        <v>2273</v>
      </c>
      <c r="G145" s="183" t="s">
        <v>2260</v>
      </c>
      <c r="H145" s="184">
        <v>1</v>
      </c>
      <c r="I145" s="185"/>
      <c r="J145" s="186">
        <f>ROUND(I145*H145,2)</f>
        <v>0</v>
      </c>
      <c r="K145" s="182" t="s">
        <v>1</v>
      </c>
      <c r="L145" s="39"/>
      <c r="M145" s="187" t="s">
        <v>1</v>
      </c>
      <c r="N145" s="188" t="s">
        <v>39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173</v>
      </c>
      <c r="AT145" s="191" t="s">
        <v>168</v>
      </c>
      <c r="AU145" s="191" t="s">
        <v>80</v>
      </c>
      <c r="AY145" s="19" t="s">
        <v>166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80</v>
      </c>
      <c r="BK145" s="192">
        <f>ROUND(I145*H145,2)</f>
        <v>0</v>
      </c>
      <c r="BL145" s="19" t="s">
        <v>173</v>
      </c>
      <c r="BM145" s="191" t="s">
        <v>388</v>
      </c>
    </row>
    <row r="146" s="2" customFormat="1" ht="16.5" customHeight="1">
      <c r="A146" s="38"/>
      <c r="B146" s="179"/>
      <c r="C146" s="180" t="s">
        <v>302</v>
      </c>
      <c r="D146" s="180" t="s">
        <v>168</v>
      </c>
      <c r="E146" s="181" t="s">
        <v>302</v>
      </c>
      <c r="F146" s="182" t="s">
        <v>2273</v>
      </c>
      <c r="G146" s="183" t="s">
        <v>2260</v>
      </c>
      <c r="H146" s="184">
        <v>1</v>
      </c>
      <c r="I146" s="185"/>
      <c r="J146" s="186">
        <f>ROUND(I146*H146,2)</f>
        <v>0</v>
      </c>
      <c r="K146" s="182" t="s">
        <v>1</v>
      </c>
      <c r="L146" s="39"/>
      <c r="M146" s="187" t="s">
        <v>1</v>
      </c>
      <c r="N146" s="188" t="s">
        <v>39</v>
      </c>
      <c r="O146" s="77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1" t="s">
        <v>173</v>
      </c>
      <c r="AT146" s="191" t="s">
        <v>168</v>
      </c>
      <c r="AU146" s="191" t="s">
        <v>80</v>
      </c>
      <c r="AY146" s="19" t="s">
        <v>166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80</v>
      </c>
      <c r="BK146" s="192">
        <f>ROUND(I146*H146,2)</f>
        <v>0</v>
      </c>
      <c r="BL146" s="19" t="s">
        <v>173</v>
      </c>
      <c r="BM146" s="191" t="s">
        <v>399</v>
      </c>
    </row>
    <row r="147" s="2" customFormat="1" ht="16.5" customHeight="1">
      <c r="A147" s="38"/>
      <c r="B147" s="179"/>
      <c r="C147" s="180" t="s">
        <v>307</v>
      </c>
      <c r="D147" s="180" t="s">
        <v>168</v>
      </c>
      <c r="E147" s="181" t="s">
        <v>307</v>
      </c>
      <c r="F147" s="182" t="s">
        <v>2274</v>
      </c>
      <c r="G147" s="183" t="s">
        <v>2260</v>
      </c>
      <c r="H147" s="184">
        <v>1</v>
      </c>
      <c r="I147" s="185"/>
      <c r="J147" s="186">
        <f>ROUND(I147*H147,2)</f>
        <v>0</v>
      </c>
      <c r="K147" s="182" t="s">
        <v>1</v>
      </c>
      <c r="L147" s="39"/>
      <c r="M147" s="187" t="s">
        <v>1</v>
      </c>
      <c r="N147" s="188" t="s">
        <v>39</v>
      </c>
      <c r="O147" s="77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173</v>
      </c>
      <c r="AT147" s="191" t="s">
        <v>168</v>
      </c>
      <c r="AU147" s="191" t="s">
        <v>80</v>
      </c>
      <c r="AY147" s="19" t="s">
        <v>166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80</v>
      </c>
      <c r="BK147" s="192">
        <f>ROUND(I147*H147,2)</f>
        <v>0</v>
      </c>
      <c r="BL147" s="19" t="s">
        <v>173</v>
      </c>
      <c r="BM147" s="191" t="s">
        <v>408</v>
      </c>
    </row>
    <row r="148" s="2" customFormat="1" ht="16.5" customHeight="1">
      <c r="A148" s="38"/>
      <c r="B148" s="179"/>
      <c r="C148" s="180" t="s">
        <v>7</v>
      </c>
      <c r="D148" s="180" t="s">
        <v>168</v>
      </c>
      <c r="E148" s="181" t="s">
        <v>7</v>
      </c>
      <c r="F148" s="182" t="s">
        <v>2275</v>
      </c>
      <c r="G148" s="183" t="s">
        <v>2260</v>
      </c>
      <c r="H148" s="184">
        <v>2</v>
      </c>
      <c r="I148" s="185"/>
      <c r="J148" s="186">
        <f>ROUND(I148*H148,2)</f>
        <v>0</v>
      </c>
      <c r="K148" s="182" t="s">
        <v>1</v>
      </c>
      <c r="L148" s="39"/>
      <c r="M148" s="187" t="s">
        <v>1</v>
      </c>
      <c r="N148" s="188" t="s">
        <v>39</v>
      </c>
      <c r="O148" s="77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173</v>
      </c>
      <c r="AT148" s="191" t="s">
        <v>168</v>
      </c>
      <c r="AU148" s="191" t="s">
        <v>80</v>
      </c>
      <c r="AY148" s="19" t="s">
        <v>166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173</v>
      </c>
      <c r="BM148" s="191" t="s">
        <v>416</v>
      </c>
    </row>
    <row r="149" s="2" customFormat="1" ht="24.15" customHeight="1">
      <c r="A149" s="38"/>
      <c r="B149" s="179"/>
      <c r="C149" s="180" t="s">
        <v>315</v>
      </c>
      <c r="D149" s="180" t="s">
        <v>168</v>
      </c>
      <c r="E149" s="181" t="s">
        <v>315</v>
      </c>
      <c r="F149" s="182" t="s">
        <v>2276</v>
      </c>
      <c r="G149" s="183" t="s">
        <v>2260</v>
      </c>
      <c r="H149" s="184">
        <v>2</v>
      </c>
      <c r="I149" s="185"/>
      <c r="J149" s="186">
        <f>ROUND(I149*H149,2)</f>
        <v>0</v>
      </c>
      <c r="K149" s="182" t="s">
        <v>1</v>
      </c>
      <c r="L149" s="39"/>
      <c r="M149" s="187" t="s">
        <v>1</v>
      </c>
      <c r="N149" s="188" t="s">
        <v>39</v>
      </c>
      <c r="O149" s="77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1" t="s">
        <v>173</v>
      </c>
      <c r="AT149" s="191" t="s">
        <v>168</v>
      </c>
      <c r="AU149" s="191" t="s">
        <v>80</v>
      </c>
      <c r="AY149" s="19" t="s">
        <v>166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80</v>
      </c>
      <c r="BK149" s="192">
        <f>ROUND(I149*H149,2)</f>
        <v>0</v>
      </c>
      <c r="BL149" s="19" t="s">
        <v>173</v>
      </c>
      <c r="BM149" s="191" t="s">
        <v>428</v>
      </c>
    </row>
    <row r="150" s="2" customFormat="1" ht="24.15" customHeight="1">
      <c r="A150" s="38"/>
      <c r="B150" s="179"/>
      <c r="C150" s="180" t="s">
        <v>321</v>
      </c>
      <c r="D150" s="180" t="s">
        <v>168</v>
      </c>
      <c r="E150" s="181" t="s">
        <v>321</v>
      </c>
      <c r="F150" s="182" t="s">
        <v>2277</v>
      </c>
      <c r="G150" s="183" t="s">
        <v>2260</v>
      </c>
      <c r="H150" s="184">
        <v>2</v>
      </c>
      <c r="I150" s="185"/>
      <c r="J150" s="186">
        <f>ROUND(I150*H150,2)</f>
        <v>0</v>
      </c>
      <c r="K150" s="182" t="s">
        <v>1</v>
      </c>
      <c r="L150" s="39"/>
      <c r="M150" s="187" t="s">
        <v>1</v>
      </c>
      <c r="N150" s="188" t="s">
        <v>39</v>
      </c>
      <c r="O150" s="77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173</v>
      </c>
      <c r="AT150" s="191" t="s">
        <v>168</v>
      </c>
      <c r="AU150" s="191" t="s">
        <v>80</v>
      </c>
      <c r="AY150" s="19" t="s">
        <v>166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80</v>
      </c>
      <c r="BK150" s="192">
        <f>ROUND(I150*H150,2)</f>
        <v>0</v>
      </c>
      <c r="BL150" s="19" t="s">
        <v>173</v>
      </c>
      <c r="BM150" s="191" t="s">
        <v>442</v>
      </c>
    </row>
    <row r="151" s="2" customFormat="1" ht="24.15" customHeight="1">
      <c r="A151" s="38"/>
      <c r="B151" s="179"/>
      <c r="C151" s="180" t="s">
        <v>325</v>
      </c>
      <c r="D151" s="180" t="s">
        <v>168</v>
      </c>
      <c r="E151" s="181" t="s">
        <v>325</v>
      </c>
      <c r="F151" s="182" t="s">
        <v>2278</v>
      </c>
      <c r="G151" s="183" t="s">
        <v>2260</v>
      </c>
      <c r="H151" s="184">
        <v>3</v>
      </c>
      <c r="I151" s="185"/>
      <c r="J151" s="186">
        <f>ROUND(I151*H151,2)</f>
        <v>0</v>
      </c>
      <c r="K151" s="182" t="s">
        <v>1</v>
      </c>
      <c r="L151" s="39"/>
      <c r="M151" s="187" t="s">
        <v>1</v>
      </c>
      <c r="N151" s="188" t="s">
        <v>39</v>
      </c>
      <c r="O151" s="77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173</v>
      </c>
      <c r="AT151" s="191" t="s">
        <v>168</v>
      </c>
      <c r="AU151" s="191" t="s">
        <v>80</v>
      </c>
      <c r="AY151" s="19" t="s">
        <v>166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173</v>
      </c>
      <c r="BM151" s="191" t="s">
        <v>457</v>
      </c>
    </row>
    <row r="152" s="2" customFormat="1" ht="24.15" customHeight="1">
      <c r="A152" s="38"/>
      <c r="B152" s="179"/>
      <c r="C152" s="180" t="s">
        <v>329</v>
      </c>
      <c r="D152" s="180" t="s">
        <v>168</v>
      </c>
      <c r="E152" s="181" t="s">
        <v>329</v>
      </c>
      <c r="F152" s="182" t="s">
        <v>2279</v>
      </c>
      <c r="G152" s="183" t="s">
        <v>2260</v>
      </c>
      <c r="H152" s="184">
        <v>2</v>
      </c>
      <c r="I152" s="185"/>
      <c r="J152" s="186">
        <f>ROUND(I152*H152,2)</f>
        <v>0</v>
      </c>
      <c r="K152" s="182" t="s">
        <v>1</v>
      </c>
      <c r="L152" s="39"/>
      <c r="M152" s="187" t="s">
        <v>1</v>
      </c>
      <c r="N152" s="188" t="s">
        <v>39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173</v>
      </c>
      <c r="AT152" s="191" t="s">
        <v>168</v>
      </c>
      <c r="AU152" s="191" t="s">
        <v>80</v>
      </c>
      <c r="AY152" s="19" t="s">
        <v>166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80</v>
      </c>
      <c r="BK152" s="192">
        <f>ROUND(I152*H152,2)</f>
        <v>0</v>
      </c>
      <c r="BL152" s="19" t="s">
        <v>173</v>
      </c>
      <c r="BM152" s="191" t="s">
        <v>466</v>
      </c>
    </row>
    <row r="153" s="2" customFormat="1" ht="16.5" customHeight="1">
      <c r="A153" s="38"/>
      <c r="B153" s="179"/>
      <c r="C153" s="180" t="s">
        <v>333</v>
      </c>
      <c r="D153" s="180" t="s">
        <v>168</v>
      </c>
      <c r="E153" s="181" t="s">
        <v>333</v>
      </c>
      <c r="F153" s="182" t="s">
        <v>2280</v>
      </c>
      <c r="G153" s="183" t="s">
        <v>2117</v>
      </c>
      <c r="H153" s="184">
        <v>50</v>
      </c>
      <c r="I153" s="185"/>
      <c r="J153" s="186">
        <f>ROUND(I153*H153,2)</f>
        <v>0</v>
      </c>
      <c r="K153" s="182" t="s">
        <v>1</v>
      </c>
      <c r="L153" s="39"/>
      <c r="M153" s="187" t="s">
        <v>1</v>
      </c>
      <c r="N153" s="188" t="s">
        <v>39</v>
      </c>
      <c r="O153" s="77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1" t="s">
        <v>173</v>
      </c>
      <c r="AT153" s="191" t="s">
        <v>168</v>
      </c>
      <c r="AU153" s="191" t="s">
        <v>80</v>
      </c>
      <c r="AY153" s="19" t="s">
        <v>166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80</v>
      </c>
      <c r="BK153" s="192">
        <f>ROUND(I153*H153,2)</f>
        <v>0</v>
      </c>
      <c r="BL153" s="19" t="s">
        <v>173</v>
      </c>
      <c r="BM153" s="191" t="s">
        <v>476</v>
      </c>
    </row>
    <row r="154" s="2" customFormat="1" ht="16.5" customHeight="1">
      <c r="A154" s="38"/>
      <c r="B154" s="179"/>
      <c r="C154" s="180" t="s">
        <v>337</v>
      </c>
      <c r="D154" s="180" t="s">
        <v>168</v>
      </c>
      <c r="E154" s="181" t="s">
        <v>337</v>
      </c>
      <c r="F154" s="182" t="s">
        <v>2281</v>
      </c>
      <c r="G154" s="183" t="s">
        <v>2117</v>
      </c>
      <c r="H154" s="184">
        <v>3</v>
      </c>
      <c r="I154" s="185"/>
      <c r="J154" s="186">
        <f>ROUND(I154*H154,2)</f>
        <v>0</v>
      </c>
      <c r="K154" s="182" t="s">
        <v>1</v>
      </c>
      <c r="L154" s="39"/>
      <c r="M154" s="187" t="s">
        <v>1</v>
      </c>
      <c r="N154" s="188" t="s">
        <v>39</v>
      </c>
      <c r="O154" s="77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173</v>
      </c>
      <c r="AT154" s="191" t="s">
        <v>168</v>
      </c>
      <c r="AU154" s="191" t="s">
        <v>80</v>
      </c>
      <c r="AY154" s="19" t="s">
        <v>166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80</v>
      </c>
      <c r="BK154" s="192">
        <f>ROUND(I154*H154,2)</f>
        <v>0</v>
      </c>
      <c r="BL154" s="19" t="s">
        <v>173</v>
      </c>
      <c r="BM154" s="191" t="s">
        <v>486</v>
      </c>
    </row>
    <row r="155" s="2" customFormat="1" ht="16.5" customHeight="1">
      <c r="A155" s="38"/>
      <c r="B155" s="179"/>
      <c r="C155" s="180" t="s">
        <v>343</v>
      </c>
      <c r="D155" s="180" t="s">
        <v>168</v>
      </c>
      <c r="E155" s="181" t="s">
        <v>343</v>
      </c>
      <c r="F155" s="182" t="s">
        <v>2282</v>
      </c>
      <c r="G155" s="183" t="s">
        <v>2117</v>
      </c>
      <c r="H155" s="184">
        <v>3</v>
      </c>
      <c r="I155" s="185"/>
      <c r="J155" s="186">
        <f>ROUND(I155*H155,2)</f>
        <v>0</v>
      </c>
      <c r="K155" s="182" t="s">
        <v>1</v>
      </c>
      <c r="L155" s="39"/>
      <c r="M155" s="187" t="s">
        <v>1</v>
      </c>
      <c r="N155" s="188" t="s">
        <v>39</v>
      </c>
      <c r="O155" s="77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1" t="s">
        <v>173</v>
      </c>
      <c r="AT155" s="191" t="s">
        <v>168</v>
      </c>
      <c r="AU155" s="191" t="s">
        <v>80</v>
      </c>
      <c r="AY155" s="19" t="s">
        <v>166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80</v>
      </c>
      <c r="BK155" s="192">
        <f>ROUND(I155*H155,2)</f>
        <v>0</v>
      </c>
      <c r="BL155" s="19" t="s">
        <v>173</v>
      </c>
      <c r="BM155" s="191" t="s">
        <v>494</v>
      </c>
    </row>
    <row r="156" s="2" customFormat="1" ht="16.5" customHeight="1">
      <c r="A156" s="38"/>
      <c r="B156" s="179"/>
      <c r="C156" s="180" t="s">
        <v>349</v>
      </c>
      <c r="D156" s="180" t="s">
        <v>168</v>
      </c>
      <c r="E156" s="181" t="s">
        <v>349</v>
      </c>
      <c r="F156" s="182" t="s">
        <v>2283</v>
      </c>
      <c r="G156" s="183" t="s">
        <v>2117</v>
      </c>
      <c r="H156" s="184">
        <v>30</v>
      </c>
      <c r="I156" s="185"/>
      <c r="J156" s="186">
        <f>ROUND(I156*H156,2)</f>
        <v>0</v>
      </c>
      <c r="K156" s="182" t="s">
        <v>1</v>
      </c>
      <c r="L156" s="39"/>
      <c r="M156" s="187" t="s">
        <v>1</v>
      </c>
      <c r="N156" s="188" t="s">
        <v>39</v>
      </c>
      <c r="O156" s="77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1" t="s">
        <v>173</v>
      </c>
      <c r="AT156" s="191" t="s">
        <v>168</v>
      </c>
      <c r="AU156" s="191" t="s">
        <v>80</v>
      </c>
      <c r="AY156" s="19" t="s">
        <v>166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80</v>
      </c>
      <c r="BK156" s="192">
        <f>ROUND(I156*H156,2)</f>
        <v>0</v>
      </c>
      <c r="BL156" s="19" t="s">
        <v>173</v>
      </c>
      <c r="BM156" s="191" t="s">
        <v>506</v>
      </c>
    </row>
    <row r="157" s="2" customFormat="1" ht="16.5" customHeight="1">
      <c r="A157" s="38"/>
      <c r="B157" s="179"/>
      <c r="C157" s="180" t="s">
        <v>354</v>
      </c>
      <c r="D157" s="180" t="s">
        <v>168</v>
      </c>
      <c r="E157" s="181" t="s">
        <v>354</v>
      </c>
      <c r="F157" s="182" t="s">
        <v>2284</v>
      </c>
      <c r="G157" s="183" t="s">
        <v>2117</v>
      </c>
      <c r="H157" s="184">
        <v>2</v>
      </c>
      <c r="I157" s="185"/>
      <c r="J157" s="186">
        <f>ROUND(I157*H157,2)</f>
        <v>0</v>
      </c>
      <c r="K157" s="182" t="s">
        <v>1</v>
      </c>
      <c r="L157" s="39"/>
      <c r="M157" s="187" t="s">
        <v>1</v>
      </c>
      <c r="N157" s="188" t="s">
        <v>39</v>
      </c>
      <c r="O157" s="77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1" t="s">
        <v>173</v>
      </c>
      <c r="AT157" s="191" t="s">
        <v>168</v>
      </c>
      <c r="AU157" s="191" t="s">
        <v>80</v>
      </c>
      <c r="AY157" s="19" t="s">
        <v>166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80</v>
      </c>
      <c r="BK157" s="192">
        <f>ROUND(I157*H157,2)</f>
        <v>0</v>
      </c>
      <c r="BL157" s="19" t="s">
        <v>173</v>
      </c>
      <c r="BM157" s="191" t="s">
        <v>516</v>
      </c>
    </row>
    <row r="158" s="2" customFormat="1" ht="16.5" customHeight="1">
      <c r="A158" s="38"/>
      <c r="B158" s="179"/>
      <c r="C158" s="180" t="s">
        <v>97</v>
      </c>
      <c r="D158" s="180" t="s">
        <v>168</v>
      </c>
      <c r="E158" s="181" t="s">
        <v>2285</v>
      </c>
      <c r="F158" s="182" t="s">
        <v>2286</v>
      </c>
      <c r="G158" s="183" t="s">
        <v>2287</v>
      </c>
      <c r="H158" s="184">
        <v>1</v>
      </c>
      <c r="I158" s="185"/>
      <c r="J158" s="186">
        <f>ROUND(I158*H158,2)</f>
        <v>0</v>
      </c>
      <c r="K158" s="182" t="s">
        <v>1</v>
      </c>
      <c r="L158" s="39"/>
      <c r="M158" s="187" t="s">
        <v>1</v>
      </c>
      <c r="N158" s="188" t="s">
        <v>39</v>
      </c>
      <c r="O158" s="77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173</v>
      </c>
      <c r="AT158" s="191" t="s">
        <v>168</v>
      </c>
      <c r="AU158" s="191" t="s">
        <v>80</v>
      </c>
      <c r="AY158" s="19" t="s">
        <v>166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80</v>
      </c>
      <c r="BK158" s="192">
        <f>ROUND(I158*H158,2)</f>
        <v>0</v>
      </c>
      <c r="BL158" s="19" t="s">
        <v>173</v>
      </c>
      <c r="BM158" s="191" t="s">
        <v>529</v>
      </c>
    </row>
    <row r="159" s="2" customFormat="1" ht="16.5" customHeight="1">
      <c r="A159" s="38"/>
      <c r="B159" s="179"/>
      <c r="C159" s="180" t="s">
        <v>367</v>
      </c>
      <c r="D159" s="180" t="s">
        <v>168</v>
      </c>
      <c r="E159" s="181" t="s">
        <v>2288</v>
      </c>
      <c r="F159" s="182" t="s">
        <v>2289</v>
      </c>
      <c r="G159" s="183" t="s">
        <v>2287</v>
      </c>
      <c r="H159" s="184">
        <v>1</v>
      </c>
      <c r="I159" s="185"/>
      <c r="J159" s="186">
        <f>ROUND(I159*H159,2)</f>
        <v>0</v>
      </c>
      <c r="K159" s="182" t="s">
        <v>1</v>
      </c>
      <c r="L159" s="39"/>
      <c r="M159" s="187" t="s">
        <v>1</v>
      </c>
      <c r="N159" s="188" t="s">
        <v>39</v>
      </c>
      <c r="O159" s="77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1" t="s">
        <v>173</v>
      </c>
      <c r="AT159" s="191" t="s">
        <v>168</v>
      </c>
      <c r="AU159" s="191" t="s">
        <v>80</v>
      </c>
      <c r="AY159" s="19" t="s">
        <v>166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173</v>
      </c>
      <c r="BM159" s="191" t="s">
        <v>541</v>
      </c>
    </row>
    <row r="160" s="2" customFormat="1" ht="16.5" customHeight="1">
      <c r="A160" s="38"/>
      <c r="B160" s="179"/>
      <c r="C160" s="180" t="s">
        <v>371</v>
      </c>
      <c r="D160" s="180" t="s">
        <v>168</v>
      </c>
      <c r="E160" s="181" t="s">
        <v>2290</v>
      </c>
      <c r="F160" s="182" t="s">
        <v>2291</v>
      </c>
      <c r="G160" s="183" t="s">
        <v>923</v>
      </c>
      <c r="H160" s="184">
        <v>30</v>
      </c>
      <c r="I160" s="185"/>
      <c r="J160" s="186">
        <f>ROUND(I160*H160,2)</f>
        <v>0</v>
      </c>
      <c r="K160" s="182" t="s">
        <v>1</v>
      </c>
      <c r="L160" s="39"/>
      <c r="M160" s="187" t="s">
        <v>1</v>
      </c>
      <c r="N160" s="188" t="s">
        <v>39</v>
      </c>
      <c r="O160" s="77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173</v>
      </c>
      <c r="AT160" s="191" t="s">
        <v>168</v>
      </c>
      <c r="AU160" s="191" t="s">
        <v>80</v>
      </c>
      <c r="AY160" s="19" t="s">
        <v>166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80</v>
      </c>
      <c r="BK160" s="192">
        <f>ROUND(I160*H160,2)</f>
        <v>0</v>
      </c>
      <c r="BL160" s="19" t="s">
        <v>173</v>
      </c>
      <c r="BM160" s="191" t="s">
        <v>549</v>
      </c>
    </row>
    <row r="161" s="2" customFormat="1" ht="16.5" customHeight="1">
      <c r="A161" s="38"/>
      <c r="B161" s="179"/>
      <c r="C161" s="180" t="s">
        <v>375</v>
      </c>
      <c r="D161" s="180" t="s">
        <v>168</v>
      </c>
      <c r="E161" s="181" t="s">
        <v>2292</v>
      </c>
      <c r="F161" s="182" t="s">
        <v>2293</v>
      </c>
      <c r="G161" s="183" t="s">
        <v>2294</v>
      </c>
      <c r="H161" s="184">
        <v>3</v>
      </c>
      <c r="I161" s="185"/>
      <c r="J161" s="186">
        <f>ROUND(I161*H161,2)</f>
        <v>0</v>
      </c>
      <c r="K161" s="182" t="s">
        <v>1</v>
      </c>
      <c r="L161" s="39"/>
      <c r="M161" s="187" t="s">
        <v>1</v>
      </c>
      <c r="N161" s="188" t="s">
        <v>39</v>
      </c>
      <c r="O161" s="77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1" t="s">
        <v>173</v>
      </c>
      <c r="AT161" s="191" t="s">
        <v>168</v>
      </c>
      <c r="AU161" s="191" t="s">
        <v>80</v>
      </c>
      <c r="AY161" s="19" t="s">
        <v>166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80</v>
      </c>
      <c r="BK161" s="192">
        <f>ROUND(I161*H161,2)</f>
        <v>0</v>
      </c>
      <c r="BL161" s="19" t="s">
        <v>173</v>
      </c>
      <c r="BM161" s="191" t="s">
        <v>558</v>
      </c>
    </row>
    <row r="162" s="12" customFormat="1" ht="25.92" customHeight="1">
      <c r="A162" s="12"/>
      <c r="B162" s="166"/>
      <c r="C162" s="12"/>
      <c r="D162" s="167" t="s">
        <v>73</v>
      </c>
      <c r="E162" s="168" t="s">
        <v>2295</v>
      </c>
      <c r="F162" s="168" t="s">
        <v>2296</v>
      </c>
      <c r="G162" s="12"/>
      <c r="H162" s="12"/>
      <c r="I162" s="169"/>
      <c r="J162" s="170">
        <f>BK162</f>
        <v>0</v>
      </c>
      <c r="K162" s="12"/>
      <c r="L162" s="166"/>
      <c r="M162" s="171"/>
      <c r="N162" s="172"/>
      <c r="O162" s="172"/>
      <c r="P162" s="173">
        <f>SUM(P163:P181)</f>
        <v>0</v>
      </c>
      <c r="Q162" s="172"/>
      <c r="R162" s="173">
        <f>SUM(R163:R181)</f>
        <v>0</v>
      </c>
      <c r="S162" s="172"/>
      <c r="T162" s="174">
        <f>SUM(T163:T181)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7" t="s">
        <v>80</v>
      </c>
      <c r="AT162" s="175" t="s">
        <v>73</v>
      </c>
      <c r="AU162" s="175" t="s">
        <v>74</v>
      </c>
      <c r="AY162" s="167" t="s">
        <v>166</v>
      </c>
      <c r="BK162" s="176">
        <f>SUM(BK163:BK181)</f>
        <v>0</v>
      </c>
    </row>
    <row r="163" s="2" customFormat="1" ht="16.5" customHeight="1">
      <c r="A163" s="38"/>
      <c r="B163" s="179"/>
      <c r="C163" s="180" t="s">
        <v>381</v>
      </c>
      <c r="D163" s="180" t="s">
        <v>168</v>
      </c>
      <c r="E163" s="181" t="s">
        <v>100</v>
      </c>
      <c r="F163" s="182" t="s">
        <v>2297</v>
      </c>
      <c r="G163" s="183" t="s">
        <v>2117</v>
      </c>
      <c r="H163" s="184">
        <v>1</v>
      </c>
      <c r="I163" s="185"/>
      <c r="J163" s="186">
        <f>ROUND(I163*H163,2)</f>
        <v>0</v>
      </c>
      <c r="K163" s="182" t="s">
        <v>1</v>
      </c>
      <c r="L163" s="39"/>
      <c r="M163" s="187" t="s">
        <v>1</v>
      </c>
      <c r="N163" s="188" t="s">
        <v>39</v>
      </c>
      <c r="O163" s="77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1" t="s">
        <v>173</v>
      </c>
      <c r="AT163" s="191" t="s">
        <v>168</v>
      </c>
      <c r="AU163" s="191" t="s">
        <v>80</v>
      </c>
      <c r="AY163" s="19" t="s">
        <v>166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173</v>
      </c>
      <c r="BM163" s="191" t="s">
        <v>567</v>
      </c>
    </row>
    <row r="164" s="2" customFormat="1" ht="16.5" customHeight="1">
      <c r="A164" s="38"/>
      <c r="B164" s="179"/>
      <c r="C164" s="180" t="s">
        <v>388</v>
      </c>
      <c r="D164" s="180" t="s">
        <v>168</v>
      </c>
      <c r="E164" s="181" t="s">
        <v>416</v>
      </c>
      <c r="F164" s="182" t="s">
        <v>2256</v>
      </c>
      <c r="G164" s="183" t="s">
        <v>2117</v>
      </c>
      <c r="H164" s="184">
        <v>1</v>
      </c>
      <c r="I164" s="185"/>
      <c r="J164" s="186">
        <f>ROUND(I164*H164,2)</f>
        <v>0</v>
      </c>
      <c r="K164" s="182" t="s">
        <v>1</v>
      </c>
      <c r="L164" s="39"/>
      <c r="M164" s="187" t="s">
        <v>1</v>
      </c>
      <c r="N164" s="188" t="s">
        <v>39</v>
      </c>
      <c r="O164" s="77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173</v>
      </c>
      <c r="AT164" s="191" t="s">
        <v>168</v>
      </c>
      <c r="AU164" s="191" t="s">
        <v>80</v>
      </c>
      <c r="AY164" s="19" t="s">
        <v>166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80</v>
      </c>
      <c r="BK164" s="192">
        <f>ROUND(I164*H164,2)</f>
        <v>0</v>
      </c>
      <c r="BL164" s="19" t="s">
        <v>173</v>
      </c>
      <c r="BM164" s="191" t="s">
        <v>578</v>
      </c>
    </row>
    <row r="165" s="2" customFormat="1" ht="16.5" customHeight="1">
      <c r="A165" s="38"/>
      <c r="B165" s="179"/>
      <c r="C165" s="180" t="s">
        <v>394</v>
      </c>
      <c r="D165" s="180" t="s">
        <v>168</v>
      </c>
      <c r="E165" s="181" t="s">
        <v>423</v>
      </c>
      <c r="F165" s="182" t="s">
        <v>2257</v>
      </c>
      <c r="G165" s="183" t="s">
        <v>2117</v>
      </c>
      <c r="H165" s="184">
        <v>10</v>
      </c>
      <c r="I165" s="185"/>
      <c r="J165" s="186">
        <f>ROUND(I165*H165,2)</f>
        <v>0</v>
      </c>
      <c r="K165" s="182" t="s">
        <v>1</v>
      </c>
      <c r="L165" s="39"/>
      <c r="M165" s="187" t="s">
        <v>1</v>
      </c>
      <c r="N165" s="188" t="s">
        <v>39</v>
      </c>
      <c r="O165" s="77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1" t="s">
        <v>173</v>
      </c>
      <c r="AT165" s="191" t="s">
        <v>168</v>
      </c>
      <c r="AU165" s="191" t="s">
        <v>80</v>
      </c>
      <c r="AY165" s="19" t="s">
        <v>166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80</v>
      </c>
      <c r="BK165" s="192">
        <f>ROUND(I165*H165,2)</f>
        <v>0</v>
      </c>
      <c r="BL165" s="19" t="s">
        <v>173</v>
      </c>
      <c r="BM165" s="191" t="s">
        <v>589</v>
      </c>
    </row>
    <row r="166" s="2" customFormat="1" ht="16.5" customHeight="1">
      <c r="A166" s="38"/>
      <c r="B166" s="179"/>
      <c r="C166" s="180" t="s">
        <v>399</v>
      </c>
      <c r="D166" s="180" t="s">
        <v>168</v>
      </c>
      <c r="E166" s="181" t="s">
        <v>428</v>
      </c>
      <c r="F166" s="182" t="s">
        <v>2258</v>
      </c>
      <c r="G166" s="183" t="s">
        <v>2117</v>
      </c>
      <c r="H166" s="184">
        <v>10</v>
      </c>
      <c r="I166" s="185"/>
      <c r="J166" s="186">
        <f>ROUND(I166*H166,2)</f>
        <v>0</v>
      </c>
      <c r="K166" s="182" t="s">
        <v>1</v>
      </c>
      <c r="L166" s="39"/>
      <c r="M166" s="187" t="s">
        <v>1</v>
      </c>
      <c r="N166" s="188" t="s">
        <v>39</v>
      </c>
      <c r="O166" s="77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1" t="s">
        <v>173</v>
      </c>
      <c r="AT166" s="191" t="s">
        <v>168</v>
      </c>
      <c r="AU166" s="191" t="s">
        <v>80</v>
      </c>
      <c r="AY166" s="19" t="s">
        <v>166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80</v>
      </c>
      <c r="BK166" s="192">
        <f>ROUND(I166*H166,2)</f>
        <v>0</v>
      </c>
      <c r="BL166" s="19" t="s">
        <v>173</v>
      </c>
      <c r="BM166" s="191" t="s">
        <v>599</v>
      </c>
    </row>
    <row r="167" s="2" customFormat="1" ht="16.5" customHeight="1">
      <c r="A167" s="38"/>
      <c r="B167" s="179"/>
      <c r="C167" s="180" t="s">
        <v>403</v>
      </c>
      <c r="D167" s="180" t="s">
        <v>168</v>
      </c>
      <c r="E167" s="181" t="s">
        <v>438</v>
      </c>
      <c r="F167" s="182" t="s">
        <v>2259</v>
      </c>
      <c r="G167" s="183" t="s">
        <v>2260</v>
      </c>
      <c r="H167" s="184">
        <v>1</v>
      </c>
      <c r="I167" s="185"/>
      <c r="J167" s="186">
        <f>ROUND(I167*H167,2)</f>
        <v>0</v>
      </c>
      <c r="K167" s="182" t="s">
        <v>1</v>
      </c>
      <c r="L167" s="39"/>
      <c r="M167" s="187" t="s">
        <v>1</v>
      </c>
      <c r="N167" s="188" t="s">
        <v>39</v>
      </c>
      <c r="O167" s="77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1" t="s">
        <v>173</v>
      </c>
      <c r="AT167" s="191" t="s">
        <v>168</v>
      </c>
      <c r="AU167" s="191" t="s">
        <v>80</v>
      </c>
      <c r="AY167" s="19" t="s">
        <v>166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80</v>
      </c>
      <c r="BK167" s="192">
        <f>ROUND(I167*H167,2)</f>
        <v>0</v>
      </c>
      <c r="BL167" s="19" t="s">
        <v>173</v>
      </c>
      <c r="BM167" s="191" t="s">
        <v>610</v>
      </c>
    </row>
    <row r="168" s="2" customFormat="1" ht="24.15" customHeight="1">
      <c r="A168" s="38"/>
      <c r="B168" s="179"/>
      <c r="C168" s="180" t="s">
        <v>408</v>
      </c>
      <c r="D168" s="180" t="s">
        <v>168</v>
      </c>
      <c r="E168" s="181" t="s">
        <v>442</v>
      </c>
      <c r="F168" s="182" t="s">
        <v>2261</v>
      </c>
      <c r="G168" s="183" t="s">
        <v>2117</v>
      </c>
      <c r="H168" s="184">
        <v>1</v>
      </c>
      <c r="I168" s="185"/>
      <c r="J168" s="186">
        <f>ROUND(I168*H168,2)</f>
        <v>0</v>
      </c>
      <c r="K168" s="182" t="s">
        <v>1</v>
      </c>
      <c r="L168" s="39"/>
      <c r="M168" s="187" t="s">
        <v>1</v>
      </c>
      <c r="N168" s="188" t="s">
        <v>39</v>
      </c>
      <c r="O168" s="77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173</v>
      </c>
      <c r="AT168" s="191" t="s">
        <v>168</v>
      </c>
      <c r="AU168" s="191" t="s">
        <v>80</v>
      </c>
      <c r="AY168" s="19" t="s">
        <v>166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80</v>
      </c>
      <c r="BK168" s="192">
        <f>ROUND(I168*H168,2)</f>
        <v>0</v>
      </c>
      <c r="BL168" s="19" t="s">
        <v>173</v>
      </c>
      <c r="BM168" s="191" t="s">
        <v>620</v>
      </c>
    </row>
    <row r="169" s="2" customFormat="1" ht="16.5" customHeight="1">
      <c r="A169" s="38"/>
      <c r="B169" s="179"/>
      <c r="C169" s="180" t="s">
        <v>100</v>
      </c>
      <c r="D169" s="180" t="s">
        <v>168</v>
      </c>
      <c r="E169" s="181" t="s">
        <v>451</v>
      </c>
      <c r="F169" s="182" t="s">
        <v>2262</v>
      </c>
      <c r="G169" s="183" t="s">
        <v>2260</v>
      </c>
      <c r="H169" s="184">
        <v>1</v>
      </c>
      <c r="I169" s="185"/>
      <c r="J169" s="186">
        <f>ROUND(I169*H169,2)</f>
        <v>0</v>
      </c>
      <c r="K169" s="182" t="s">
        <v>1</v>
      </c>
      <c r="L169" s="39"/>
      <c r="M169" s="187" t="s">
        <v>1</v>
      </c>
      <c r="N169" s="188" t="s">
        <v>39</v>
      </c>
      <c r="O169" s="77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1" t="s">
        <v>173</v>
      </c>
      <c r="AT169" s="191" t="s">
        <v>168</v>
      </c>
      <c r="AU169" s="191" t="s">
        <v>80</v>
      </c>
      <c r="AY169" s="19" t="s">
        <v>166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80</v>
      </c>
      <c r="BK169" s="192">
        <f>ROUND(I169*H169,2)</f>
        <v>0</v>
      </c>
      <c r="BL169" s="19" t="s">
        <v>173</v>
      </c>
      <c r="BM169" s="191" t="s">
        <v>631</v>
      </c>
    </row>
    <row r="170" s="2" customFormat="1" ht="21.75" customHeight="1">
      <c r="A170" s="38"/>
      <c r="B170" s="179"/>
      <c r="C170" s="180" t="s">
        <v>416</v>
      </c>
      <c r="D170" s="180" t="s">
        <v>168</v>
      </c>
      <c r="E170" s="181" t="s">
        <v>457</v>
      </c>
      <c r="F170" s="182" t="s">
        <v>2270</v>
      </c>
      <c r="G170" s="183" t="s">
        <v>2260</v>
      </c>
      <c r="H170" s="184">
        <v>3</v>
      </c>
      <c r="I170" s="185"/>
      <c r="J170" s="186">
        <f>ROUND(I170*H170,2)</f>
        <v>0</v>
      </c>
      <c r="K170" s="182" t="s">
        <v>1</v>
      </c>
      <c r="L170" s="39"/>
      <c r="M170" s="187" t="s">
        <v>1</v>
      </c>
      <c r="N170" s="188" t="s">
        <v>39</v>
      </c>
      <c r="O170" s="77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1" t="s">
        <v>173</v>
      </c>
      <c r="AT170" s="191" t="s">
        <v>168</v>
      </c>
      <c r="AU170" s="191" t="s">
        <v>80</v>
      </c>
      <c r="AY170" s="19" t="s">
        <v>166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80</v>
      </c>
      <c r="BK170" s="192">
        <f>ROUND(I170*H170,2)</f>
        <v>0</v>
      </c>
      <c r="BL170" s="19" t="s">
        <v>173</v>
      </c>
      <c r="BM170" s="191" t="s">
        <v>642</v>
      </c>
    </row>
    <row r="171" s="2" customFormat="1" ht="16.5" customHeight="1">
      <c r="A171" s="38"/>
      <c r="B171" s="179"/>
      <c r="C171" s="180" t="s">
        <v>423</v>
      </c>
      <c r="D171" s="180" t="s">
        <v>168</v>
      </c>
      <c r="E171" s="181" t="s">
        <v>461</v>
      </c>
      <c r="F171" s="182" t="s">
        <v>2298</v>
      </c>
      <c r="G171" s="183" t="s">
        <v>2260</v>
      </c>
      <c r="H171" s="184">
        <v>3</v>
      </c>
      <c r="I171" s="185"/>
      <c r="J171" s="186">
        <f>ROUND(I171*H171,2)</f>
        <v>0</v>
      </c>
      <c r="K171" s="182" t="s">
        <v>1</v>
      </c>
      <c r="L171" s="39"/>
      <c r="M171" s="187" t="s">
        <v>1</v>
      </c>
      <c r="N171" s="188" t="s">
        <v>39</v>
      </c>
      <c r="O171" s="77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173</v>
      </c>
      <c r="AT171" s="191" t="s">
        <v>168</v>
      </c>
      <c r="AU171" s="191" t="s">
        <v>80</v>
      </c>
      <c r="AY171" s="19" t="s">
        <v>166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80</v>
      </c>
      <c r="BK171" s="192">
        <f>ROUND(I171*H171,2)</f>
        <v>0</v>
      </c>
      <c r="BL171" s="19" t="s">
        <v>173</v>
      </c>
      <c r="BM171" s="191" t="s">
        <v>652</v>
      </c>
    </row>
    <row r="172" s="2" customFormat="1" ht="16.5" customHeight="1">
      <c r="A172" s="38"/>
      <c r="B172" s="179"/>
      <c r="C172" s="180" t="s">
        <v>428</v>
      </c>
      <c r="D172" s="180" t="s">
        <v>168</v>
      </c>
      <c r="E172" s="181" t="s">
        <v>466</v>
      </c>
      <c r="F172" s="182" t="s">
        <v>2299</v>
      </c>
      <c r="G172" s="183" t="s">
        <v>2260</v>
      </c>
      <c r="H172" s="184">
        <v>2</v>
      </c>
      <c r="I172" s="185"/>
      <c r="J172" s="186">
        <f>ROUND(I172*H172,2)</f>
        <v>0</v>
      </c>
      <c r="K172" s="182" t="s">
        <v>1</v>
      </c>
      <c r="L172" s="39"/>
      <c r="M172" s="187" t="s">
        <v>1</v>
      </c>
      <c r="N172" s="188" t="s">
        <v>39</v>
      </c>
      <c r="O172" s="77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173</v>
      </c>
      <c r="AT172" s="191" t="s">
        <v>168</v>
      </c>
      <c r="AU172" s="191" t="s">
        <v>80</v>
      </c>
      <c r="AY172" s="19" t="s">
        <v>166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173</v>
      </c>
      <c r="BM172" s="191" t="s">
        <v>663</v>
      </c>
    </row>
    <row r="173" s="2" customFormat="1" ht="16.5" customHeight="1">
      <c r="A173" s="38"/>
      <c r="B173" s="179"/>
      <c r="C173" s="180" t="s">
        <v>438</v>
      </c>
      <c r="D173" s="180" t="s">
        <v>168</v>
      </c>
      <c r="E173" s="181" t="s">
        <v>471</v>
      </c>
      <c r="F173" s="182" t="s">
        <v>2274</v>
      </c>
      <c r="G173" s="183" t="s">
        <v>2260</v>
      </c>
      <c r="H173" s="184">
        <v>1</v>
      </c>
      <c r="I173" s="185"/>
      <c r="J173" s="186">
        <f>ROUND(I173*H173,2)</f>
        <v>0</v>
      </c>
      <c r="K173" s="182" t="s">
        <v>1</v>
      </c>
      <c r="L173" s="39"/>
      <c r="M173" s="187" t="s">
        <v>1</v>
      </c>
      <c r="N173" s="188" t="s">
        <v>39</v>
      </c>
      <c r="O173" s="77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173</v>
      </c>
      <c r="AT173" s="191" t="s">
        <v>168</v>
      </c>
      <c r="AU173" s="191" t="s">
        <v>80</v>
      </c>
      <c r="AY173" s="19" t="s">
        <v>166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80</v>
      </c>
      <c r="BK173" s="192">
        <f>ROUND(I173*H173,2)</f>
        <v>0</v>
      </c>
      <c r="BL173" s="19" t="s">
        <v>173</v>
      </c>
      <c r="BM173" s="191" t="s">
        <v>103</v>
      </c>
    </row>
    <row r="174" s="2" customFormat="1" ht="16.5" customHeight="1">
      <c r="A174" s="38"/>
      <c r="B174" s="179"/>
      <c r="C174" s="180" t="s">
        <v>442</v>
      </c>
      <c r="D174" s="180" t="s">
        <v>168</v>
      </c>
      <c r="E174" s="181" t="s">
        <v>476</v>
      </c>
      <c r="F174" s="182" t="s">
        <v>2280</v>
      </c>
      <c r="G174" s="183" t="s">
        <v>2117</v>
      </c>
      <c r="H174" s="184">
        <v>8</v>
      </c>
      <c r="I174" s="185"/>
      <c r="J174" s="186">
        <f>ROUND(I174*H174,2)</f>
        <v>0</v>
      </c>
      <c r="K174" s="182" t="s">
        <v>1</v>
      </c>
      <c r="L174" s="39"/>
      <c r="M174" s="187" t="s">
        <v>1</v>
      </c>
      <c r="N174" s="188" t="s">
        <v>39</v>
      </c>
      <c r="O174" s="77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1" t="s">
        <v>173</v>
      </c>
      <c r="AT174" s="191" t="s">
        <v>168</v>
      </c>
      <c r="AU174" s="191" t="s">
        <v>80</v>
      </c>
      <c r="AY174" s="19" t="s">
        <v>166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80</v>
      </c>
      <c r="BK174" s="192">
        <f>ROUND(I174*H174,2)</f>
        <v>0</v>
      </c>
      <c r="BL174" s="19" t="s">
        <v>173</v>
      </c>
      <c r="BM174" s="191" t="s">
        <v>684</v>
      </c>
    </row>
    <row r="175" s="2" customFormat="1" ht="16.5" customHeight="1">
      <c r="A175" s="38"/>
      <c r="B175" s="179"/>
      <c r="C175" s="180" t="s">
        <v>451</v>
      </c>
      <c r="D175" s="180" t="s">
        <v>168</v>
      </c>
      <c r="E175" s="181" t="s">
        <v>482</v>
      </c>
      <c r="F175" s="182" t="s">
        <v>2281</v>
      </c>
      <c r="G175" s="183" t="s">
        <v>2117</v>
      </c>
      <c r="H175" s="184">
        <v>7</v>
      </c>
      <c r="I175" s="185"/>
      <c r="J175" s="186">
        <f>ROUND(I175*H175,2)</f>
        <v>0</v>
      </c>
      <c r="K175" s="182" t="s">
        <v>1</v>
      </c>
      <c r="L175" s="39"/>
      <c r="M175" s="187" t="s">
        <v>1</v>
      </c>
      <c r="N175" s="188" t="s">
        <v>39</v>
      </c>
      <c r="O175" s="77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1" t="s">
        <v>173</v>
      </c>
      <c r="AT175" s="191" t="s">
        <v>168</v>
      </c>
      <c r="AU175" s="191" t="s">
        <v>80</v>
      </c>
      <c r="AY175" s="19" t="s">
        <v>166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80</v>
      </c>
      <c r="BK175" s="192">
        <f>ROUND(I175*H175,2)</f>
        <v>0</v>
      </c>
      <c r="BL175" s="19" t="s">
        <v>173</v>
      </c>
      <c r="BM175" s="191" t="s">
        <v>694</v>
      </c>
    </row>
    <row r="176" s="2" customFormat="1" ht="16.5" customHeight="1">
      <c r="A176" s="38"/>
      <c r="B176" s="179"/>
      <c r="C176" s="180" t="s">
        <v>457</v>
      </c>
      <c r="D176" s="180" t="s">
        <v>168</v>
      </c>
      <c r="E176" s="181" t="s">
        <v>486</v>
      </c>
      <c r="F176" s="182" t="s">
        <v>2283</v>
      </c>
      <c r="G176" s="183" t="s">
        <v>2117</v>
      </c>
      <c r="H176" s="184">
        <v>8</v>
      </c>
      <c r="I176" s="185"/>
      <c r="J176" s="186">
        <f>ROUND(I176*H176,2)</f>
        <v>0</v>
      </c>
      <c r="K176" s="182" t="s">
        <v>1</v>
      </c>
      <c r="L176" s="39"/>
      <c r="M176" s="187" t="s">
        <v>1</v>
      </c>
      <c r="N176" s="188" t="s">
        <v>39</v>
      </c>
      <c r="O176" s="77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1" t="s">
        <v>173</v>
      </c>
      <c r="AT176" s="191" t="s">
        <v>168</v>
      </c>
      <c r="AU176" s="191" t="s">
        <v>80</v>
      </c>
      <c r="AY176" s="19" t="s">
        <v>166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80</v>
      </c>
      <c r="BK176" s="192">
        <f>ROUND(I176*H176,2)</f>
        <v>0</v>
      </c>
      <c r="BL176" s="19" t="s">
        <v>173</v>
      </c>
      <c r="BM176" s="191" t="s">
        <v>703</v>
      </c>
    </row>
    <row r="177" s="2" customFormat="1" ht="16.5" customHeight="1">
      <c r="A177" s="38"/>
      <c r="B177" s="179"/>
      <c r="C177" s="180" t="s">
        <v>461</v>
      </c>
      <c r="D177" s="180" t="s">
        <v>168</v>
      </c>
      <c r="E177" s="181" t="s">
        <v>490</v>
      </c>
      <c r="F177" s="182" t="s">
        <v>2284</v>
      </c>
      <c r="G177" s="183" t="s">
        <v>2117</v>
      </c>
      <c r="H177" s="184">
        <v>1</v>
      </c>
      <c r="I177" s="185"/>
      <c r="J177" s="186">
        <f>ROUND(I177*H177,2)</f>
        <v>0</v>
      </c>
      <c r="K177" s="182" t="s">
        <v>1</v>
      </c>
      <c r="L177" s="39"/>
      <c r="M177" s="187" t="s">
        <v>1</v>
      </c>
      <c r="N177" s="188" t="s">
        <v>39</v>
      </c>
      <c r="O177" s="77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1" t="s">
        <v>173</v>
      </c>
      <c r="AT177" s="191" t="s">
        <v>168</v>
      </c>
      <c r="AU177" s="191" t="s">
        <v>80</v>
      </c>
      <c r="AY177" s="19" t="s">
        <v>166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80</v>
      </c>
      <c r="BK177" s="192">
        <f>ROUND(I177*H177,2)</f>
        <v>0</v>
      </c>
      <c r="BL177" s="19" t="s">
        <v>173</v>
      </c>
      <c r="BM177" s="191" t="s">
        <v>711</v>
      </c>
    </row>
    <row r="178" s="2" customFormat="1" ht="16.5" customHeight="1">
      <c r="A178" s="38"/>
      <c r="B178" s="179"/>
      <c r="C178" s="180" t="s">
        <v>466</v>
      </c>
      <c r="D178" s="180" t="s">
        <v>168</v>
      </c>
      <c r="E178" s="181" t="s">
        <v>2285</v>
      </c>
      <c r="F178" s="182" t="s">
        <v>2286</v>
      </c>
      <c r="G178" s="183" t="s">
        <v>2287</v>
      </c>
      <c r="H178" s="184">
        <v>1</v>
      </c>
      <c r="I178" s="185"/>
      <c r="J178" s="186">
        <f>ROUND(I178*H178,2)</f>
        <v>0</v>
      </c>
      <c r="K178" s="182" t="s">
        <v>1</v>
      </c>
      <c r="L178" s="39"/>
      <c r="M178" s="187" t="s">
        <v>1</v>
      </c>
      <c r="N178" s="188" t="s">
        <v>39</v>
      </c>
      <c r="O178" s="77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1" t="s">
        <v>173</v>
      </c>
      <c r="AT178" s="191" t="s">
        <v>168</v>
      </c>
      <c r="AU178" s="191" t="s">
        <v>80</v>
      </c>
      <c r="AY178" s="19" t="s">
        <v>166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80</v>
      </c>
      <c r="BK178" s="192">
        <f>ROUND(I178*H178,2)</f>
        <v>0</v>
      </c>
      <c r="BL178" s="19" t="s">
        <v>173</v>
      </c>
      <c r="BM178" s="191" t="s">
        <v>723</v>
      </c>
    </row>
    <row r="179" s="2" customFormat="1" ht="16.5" customHeight="1">
      <c r="A179" s="38"/>
      <c r="B179" s="179"/>
      <c r="C179" s="180" t="s">
        <v>471</v>
      </c>
      <c r="D179" s="180" t="s">
        <v>168</v>
      </c>
      <c r="E179" s="181" t="s">
        <v>2288</v>
      </c>
      <c r="F179" s="182" t="s">
        <v>2289</v>
      </c>
      <c r="G179" s="183" t="s">
        <v>2287</v>
      </c>
      <c r="H179" s="184">
        <v>1</v>
      </c>
      <c r="I179" s="185"/>
      <c r="J179" s="186">
        <f>ROUND(I179*H179,2)</f>
        <v>0</v>
      </c>
      <c r="K179" s="182" t="s">
        <v>1</v>
      </c>
      <c r="L179" s="39"/>
      <c r="M179" s="187" t="s">
        <v>1</v>
      </c>
      <c r="N179" s="188" t="s">
        <v>39</v>
      </c>
      <c r="O179" s="77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173</v>
      </c>
      <c r="AT179" s="191" t="s">
        <v>168</v>
      </c>
      <c r="AU179" s="191" t="s">
        <v>80</v>
      </c>
      <c r="AY179" s="19" t="s">
        <v>166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80</v>
      </c>
      <c r="BK179" s="192">
        <f>ROUND(I179*H179,2)</f>
        <v>0</v>
      </c>
      <c r="BL179" s="19" t="s">
        <v>173</v>
      </c>
      <c r="BM179" s="191" t="s">
        <v>365</v>
      </c>
    </row>
    <row r="180" s="2" customFormat="1" ht="16.5" customHeight="1">
      <c r="A180" s="38"/>
      <c r="B180" s="179"/>
      <c r="C180" s="180" t="s">
        <v>476</v>
      </c>
      <c r="D180" s="180" t="s">
        <v>168</v>
      </c>
      <c r="E180" s="181" t="s">
        <v>2290</v>
      </c>
      <c r="F180" s="182" t="s">
        <v>2291</v>
      </c>
      <c r="G180" s="183" t="s">
        <v>923</v>
      </c>
      <c r="H180" s="184">
        <v>10</v>
      </c>
      <c r="I180" s="185"/>
      <c r="J180" s="186">
        <f>ROUND(I180*H180,2)</f>
        <v>0</v>
      </c>
      <c r="K180" s="182" t="s">
        <v>1</v>
      </c>
      <c r="L180" s="39"/>
      <c r="M180" s="187" t="s">
        <v>1</v>
      </c>
      <c r="N180" s="188" t="s">
        <v>39</v>
      </c>
      <c r="O180" s="77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173</v>
      </c>
      <c r="AT180" s="191" t="s">
        <v>168</v>
      </c>
      <c r="AU180" s="191" t="s">
        <v>80</v>
      </c>
      <c r="AY180" s="19" t="s">
        <v>166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80</v>
      </c>
      <c r="BK180" s="192">
        <f>ROUND(I180*H180,2)</f>
        <v>0</v>
      </c>
      <c r="BL180" s="19" t="s">
        <v>173</v>
      </c>
      <c r="BM180" s="191" t="s">
        <v>745</v>
      </c>
    </row>
    <row r="181" s="2" customFormat="1" ht="16.5" customHeight="1">
      <c r="A181" s="38"/>
      <c r="B181" s="179"/>
      <c r="C181" s="180" t="s">
        <v>482</v>
      </c>
      <c r="D181" s="180" t="s">
        <v>168</v>
      </c>
      <c r="E181" s="181" t="s">
        <v>2292</v>
      </c>
      <c r="F181" s="182" t="s">
        <v>2293</v>
      </c>
      <c r="G181" s="183" t="s">
        <v>2294</v>
      </c>
      <c r="H181" s="184">
        <v>3</v>
      </c>
      <c r="I181" s="185"/>
      <c r="J181" s="186">
        <f>ROUND(I181*H181,2)</f>
        <v>0</v>
      </c>
      <c r="K181" s="182" t="s">
        <v>1</v>
      </c>
      <c r="L181" s="39"/>
      <c r="M181" s="187" t="s">
        <v>1</v>
      </c>
      <c r="N181" s="188" t="s">
        <v>39</v>
      </c>
      <c r="O181" s="77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1" t="s">
        <v>173</v>
      </c>
      <c r="AT181" s="191" t="s">
        <v>168</v>
      </c>
      <c r="AU181" s="191" t="s">
        <v>80</v>
      </c>
      <c r="AY181" s="19" t="s">
        <v>166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80</v>
      </c>
      <c r="BK181" s="192">
        <f>ROUND(I181*H181,2)</f>
        <v>0</v>
      </c>
      <c r="BL181" s="19" t="s">
        <v>173</v>
      </c>
      <c r="BM181" s="191" t="s">
        <v>755</v>
      </c>
    </row>
    <row r="182" s="12" customFormat="1" ht="25.92" customHeight="1">
      <c r="A182" s="12"/>
      <c r="B182" s="166"/>
      <c r="C182" s="12"/>
      <c r="D182" s="167" t="s">
        <v>73</v>
      </c>
      <c r="E182" s="168" t="s">
        <v>2300</v>
      </c>
      <c r="F182" s="168" t="s">
        <v>2301</v>
      </c>
      <c r="G182" s="12"/>
      <c r="H182" s="12"/>
      <c r="I182" s="169"/>
      <c r="J182" s="170">
        <f>BK182</f>
        <v>0</v>
      </c>
      <c r="K182" s="12"/>
      <c r="L182" s="166"/>
      <c r="M182" s="171"/>
      <c r="N182" s="172"/>
      <c r="O182" s="172"/>
      <c r="P182" s="173">
        <f>SUM(P183:P189)</f>
        <v>0</v>
      </c>
      <c r="Q182" s="172"/>
      <c r="R182" s="173">
        <f>SUM(R183:R189)</f>
        <v>0</v>
      </c>
      <c r="S182" s="172"/>
      <c r="T182" s="174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67" t="s">
        <v>80</v>
      </c>
      <c r="AT182" s="175" t="s">
        <v>73</v>
      </c>
      <c r="AU182" s="175" t="s">
        <v>74</v>
      </c>
      <c r="AY182" s="167" t="s">
        <v>166</v>
      </c>
      <c r="BK182" s="176">
        <f>SUM(BK183:BK189)</f>
        <v>0</v>
      </c>
    </row>
    <row r="183" s="2" customFormat="1" ht="16.5" customHeight="1">
      <c r="A183" s="38"/>
      <c r="B183" s="179"/>
      <c r="C183" s="180" t="s">
        <v>486</v>
      </c>
      <c r="D183" s="180" t="s">
        <v>168</v>
      </c>
      <c r="E183" s="181" t="s">
        <v>573</v>
      </c>
      <c r="F183" s="182" t="s">
        <v>2302</v>
      </c>
      <c r="G183" s="183" t="s">
        <v>2260</v>
      </c>
      <c r="H183" s="184">
        <v>1</v>
      </c>
      <c r="I183" s="185"/>
      <c r="J183" s="186">
        <f>ROUND(I183*H183,2)</f>
        <v>0</v>
      </c>
      <c r="K183" s="182" t="s">
        <v>1</v>
      </c>
      <c r="L183" s="39"/>
      <c r="M183" s="187" t="s">
        <v>1</v>
      </c>
      <c r="N183" s="188" t="s">
        <v>39</v>
      </c>
      <c r="O183" s="77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1" t="s">
        <v>173</v>
      </c>
      <c r="AT183" s="191" t="s">
        <v>168</v>
      </c>
      <c r="AU183" s="191" t="s">
        <v>80</v>
      </c>
      <c r="AY183" s="19" t="s">
        <v>166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80</v>
      </c>
      <c r="BK183" s="192">
        <f>ROUND(I183*H183,2)</f>
        <v>0</v>
      </c>
      <c r="BL183" s="19" t="s">
        <v>173</v>
      </c>
      <c r="BM183" s="191" t="s">
        <v>764</v>
      </c>
    </row>
    <row r="184" s="2" customFormat="1" ht="16.5" customHeight="1">
      <c r="A184" s="38"/>
      <c r="B184" s="179"/>
      <c r="C184" s="180" t="s">
        <v>490</v>
      </c>
      <c r="D184" s="180" t="s">
        <v>168</v>
      </c>
      <c r="E184" s="181" t="s">
        <v>578</v>
      </c>
      <c r="F184" s="182" t="s">
        <v>2282</v>
      </c>
      <c r="G184" s="183" t="s">
        <v>2117</v>
      </c>
      <c r="H184" s="184">
        <v>3</v>
      </c>
      <c r="I184" s="185"/>
      <c r="J184" s="186">
        <f>ROUND(I184*H184,2)</f>
        <v>0</v>
      </c>
      <c r="K184" s="182" t="s">
        <v>1</v>
      </c>
      <c r="L184" s="39"/>
      <c r="M184" s="187" t="s">
        <v>1</v>
      </c>
      <c r="N184" s="188" t="s">
        <v>39</v>
      </c>
      <c r="O184" s="77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173</v>
      </c>
      <c r="AT184" s="191" t="s">
        <v>168</v>
      </c>
      <c r="AU184" s="191" t="s">
        <v>80</v>
      </c>
      <c r="AY184" s="19" t="s">
        <v>166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80</v>
      </c>
      <c r="BK184" s="192">
        <f>ROUND(I184*H184,2)</f>
        <v>0</v>
      </c>
      <c r="BL184" s="19" t="s">
        <v>173</v>
      </c>
      <c r="BM184" s="191" t="s">
        <v>774</v>
      </c>
    </row>
    <row r="185" s="2" customFormat="1" ht="16.5" customHeight="1">
      <c r="A185" s="38"/>
      <c r="B185" s="179"/>
      <c r="C185" s="180" t="s">
        <v>494</v>
      </c>
      <c r="D185" s="180" t="s">
        <v>168</v>
      </c>
      <c r="E185" s="181" t="s">
        <v>583</v>
      </c>
      <c r="F185" s="182" t="s">
        <v>2303</v>
      </c>
      <c r="G185" s="183" t="s">
        <v>2117</v>
      </c>
      <c r="H185" s="184">
        <v>1</v>
      </c>
      <c r="I185" s="185"/>
      <c r="J185" s="186">
        <f>ROUND(I185*H185,2)</f>
        <v>0</v>
      </c>
      <c r="K185" s="182" t="s">
        <v>1</v>
      </c>
      <c r="L185" s="39"/>
      <c r="M185" s="187" t="s">
        <v>1</v>
      </c>
      <c r="N185" s="188" t="s">
        <v>39</v>
      </c>
      <c r="O185" s="77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1" t="s">
        <v>173</v>
      </c>
      <c r="AT185" s="191" t="s">
        <v>168</v>
      </c>
      <c r="AU185" s="191" t="s">
        <v>80</v>
      </c>
      <c r="AY185" s="19" t="s">
        <v>166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80</v>
      </c>
      <c r="BK185" s="192">
        <f>ROUND(I185*H185,2)</f>
        <v>0</v>
      </c>
      <c r="BL185" s="19" t="s">
        <v>173</v>
      </c>
      <c r="BM185" s="191" t="s">
        <v>796</v>
      </c>
    </row>
    <row r="186" s="2" customFormat="1" ht="16.5" customHeight="1">
      <c r="A186" s="38"/>
      <c r="B186" s="179"/>
      <c r="C186" s="180" t="s">
        <v>499</v>
      </c>
      <c r="D186" s="180" t="s">
        <v>168</v>
      </c>
      <c r="E186" s="181" t="s">
        <v>589</v>
      </c>
      <c r="F186" s="182" t="s">
        <v>2304</v>
      </c>
      <c r="G186" s="183" t="s">
        <v>923</v>
      </c>
      <c r="H186" s="184">
        <v>3</v>
      </c>
      <c r="I186" s="185"/>
      <c r="J186" s="186">
        <f>ROUND(I186*H186,2)</f>
        <v>0</v>
      </c>
      <c r="K186" s="182" t="s">
        <v>1</v>
      </c>
      <c r="L186" s="39"/>
      <c r="M186" s="187" t="s">
        <v>1</v>
      </c>
      <c r="N186" s="188" t="s">
        <v>39</v>
      </c>
      <c r="O186" s="77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1" t="s">
        <v>173</v>
      </c>
      <c r="AT186" s="191" t="s">
        <v>168</v>
      </c>
      <c r="AU186" s="191" t="s">
        <v>80</v>
      </c>
      <c r="AY186" s="19" t="s">
        <v>166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80</v>
      </c>
      <c r="BK186" s="192">
        <f>ROUND(I186*H186,2)</f>
        <v>0</v>
      </c>
      <c r="BL186" s="19" t="s">
        <v>173</v>
      </c>
      <c r="BM186" s="191" t="s">
        <v>810</v>
      </c>
    </row>
    <row r="187" s="2" customFormat="1" ht="16.5" customHeight="1">
      <c r="A187" s="38"/>
      <c r="B187" s="179"/>
      <c r="C187" s="180" t="s">
        <v>506</v>
      </c>
      <c r="D187" s="180" t="s">
        <v>168</v>
      </c>
      <c r="E187" s="181" t="s">
        <v>2285</v>
      </c>
      <c r="F187" s="182" t="s">
        <v>2286</v>
      </c>
      <c r="G187" s="183" t="s">
        <v>2287</v>
      </c>
      <c r="H187" s="184">
        <v>1</v>
      </c>
      <c r="I187" s="185"/>
      <c r="J187" s="186">
        <f>ROUND(I187*H187,2)</f>
        <v>0</v>
      </c>
      <c r="K187" s="182" t="s">
        <v>1</v>
      </c>
      <c r="L187" s="39"/>
      <c r="M187" s="187" t="s">
        <v>1</v>
      </c>
      <c r="N187" s="188" t="s">
        <v>39</v>
      </c>
      <c r="O187" s="77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173</v>
      </c>
      <c r="AT187" s="191" t="s">
        <v>168</v>
      </c>
      <c r="AU187" s="191" t="s">
        <v>80</v>
      </c>
      <c r="AY187" s="19" t="s">
        <v>166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80</v>
      </c>
      <c r="BK187" s="192">
        <f>ROUND(I187*H187,2)</f>
        <v>0</v>
      </c>
      <c r="BL187" s="19" t="s">
        <v>173</v>
      </c>
      <c r="BM187" s="191" t="s">
        <v>830</v>
      </c>
    </row>
    <row r="188" s="2" customFormat="1" ht="16.5" customHeight="1">
      <c r="A188" s="38"/>
      <c r="B188" s="179"/>
      <c r="C188" s="180" t="s">
        <v>512</v>
      </c>
      <c r="D188" s="180" t="s">
        <v>168</v>
      </c>
      <c r="E188" s="181" t="s">
        <v>2288</v>
      </c>
      <c r="F188" s="182" t="s">
        <v>2289</v>
      </c>
      <c r="G188" s="183" t="s">
        <v>2287</v>
      </c>
      <c r="H188" s="184">
        <v>1</v>
      </c>
      <c r="I188" s="185"/>
      <c r="J188" s="186">
        <f>ROUND(I188*H188,2)</f>
        <v>0</v>
      </c>
      <c r="K188" s="182" t="s">
        <v>1</v>
      </c>
      <c r="L188" s="39"/>
      <c r="M188" s="187" t="s">
        <v>1</v>
      </c>
      <c r="N188" s="188" t="s">
        <v>39</v>
      </c>
      <c r="O188" s="77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1" t="s">
        <v>173</v>
      </c>
      <c r="AT188" s="191" t="s">
        <v>168</v>
      </c>
      <c r="AU188" s="191" t="s">
        <v>80</v>
      </c>
      <c r="AY188" s="19" t="s">
        <v>166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80</v>
      </c>
      <c r="BK188" s="192">
        <f>ROUND(I188*H188,2)</f>
        <v>0</v>
      </c>
      <c r="BL188" s="19" t="s">
        <v>173</v>
      </c>
      <c r="BM188" s="191" t="s">
        <v>840</v>
      </c>
    </row>
    <row r="189" s="2" customFormat="1" ht="16.5" customHeight="1">
      <c r="A189" s="38"/>
      <c r="B189" s="179"/>
      <c r="C189" s="180" t="s">
        <v>516</v>
      </c>
      <c r="D189" s="180" t="s">
        <v>168</v>
      </c>
      <c r="E189" s="181" t="s">
        <v>2292</v>
      </c>
      <c r="F189" s="182" t="s">
        <v>2293</v>
      </c>
      <c r="G189" s="183" t="s">
        <v>2294</v>
      </c>
      <c r="H189" s="184">
        <v>3</v>
      </c>
      <c r="I189" s="185"/>
      <c r="J189" s="186">
        <f>ROUND(I189*H189,2)</f>
        <v>0</v>
      </c>
      <c r="K189" s="182" t="s">
        <v>1</v>
      </c>
      <c r="L189" s="39"/>
      <c r="M189" s="187" t="s">
        <v>1</v>
      </c>
      <c r="N189" s="188" t="s">
        <v>39</v>
      </c>
      <c r="O189" s="77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173</v>
      </c>
      <c r="AT189" s="191" t="s">
        <v>168</v>
      </c>
      <c r="AU189" s="191" t="s">
        <v>80</v>
      </c>
      <c r="AY189" s="19" t="s">
        <v>166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80</v>
      </c>
      <c r="BK189" s="192">
        <f>ROUND(I189*H189,2)</f>
        <v>0</v>
      </c>
      <c r="BL189" s="19" t="s">
        <v>173</v>
      </c>
      <c r="BM189" s="191" t="s">
        <v>199</v>
      </c>
    </row>
    <row r="190" s="12" customFormat="1" ht="25.92" customHeight="1">
      <c r="A190" s="12"/>
      <c r="B190" s="166"/>
      <c r="C190" s="12"/>
      <c r="D190" s="167" t="s">
        <v>73</v>
      </c>
      <c r="E190" s="168" t="s">
        <v>2305</v>
      </c>
      <c r="F190" s="168" t="s">
        <v>2306</v>
      </c>
      <c r="G190" s="12"/>
      <c r="H190" s="12"/>
      <c r="I190" s="169"/>
      <c r="J190" s="170">
        <f>BK190</f>
        <v>0</v>
      </c>
      <c r="K190" s="12"/>
      <c r="L190" s="166"/>
      <c r="M190" s="171"/>
      <c r="N190" s="172"/>
      <c r="O190" s="172"/>
      <c r="P190" s="173">
        <f>SUM(P191:P200)</f>
        <v>0</v>
      </c>
      <c r="Q190" s="172"/>
      <c r="R190" s="173">
        <f>SUM(R191:R200)</f>
        <v>0</v>
      </c>
      <c r="S190" s="172"/>
      <c r="T190" s="174">
        <f>SUM(T191:T200)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7" t="s">
        <v>80</v>
      </c>
      <c r="AT190" s="175" t="s">
        <v>73</v>
      </c>
      <c r="AU190" s="175" t="s">
        <v>74</v>
      </c>
      <c r="AY190" s="167" t="s">
        <v>166</v>
      </c>
      <c r="BK190" s="176">
        <f>SUM(BK191:BK200)</f>
        <v>0</v>
      </c>
    </row>
    <row r="191" s="2" customFormat="1" ht="24.15" customHeight="1">
      <c r="A191" s="38"/>
      <c r="B191" s="179"/>
      <c r="C191" s="180" t="s">
        <v>521</v>
      </c>
      <c r="D191" s="180" t="s">
        <v>168</v>
      </c>
      <c r="E191" s="181" t="s">
        <v>626</v>
      </c>
      <c r="F191" s="182" t="s">
        <v>2307</v>
      </c>
      <c r="G191" s="183" t="s">
        <v>2117</v>
      </c>
      <c r="H191" s="184">
        <v>5</v>
      </c>
      <c r="I191" s="185"/>
      <c r="J191" s="186">
        <f>ROUND(I191*H191,2)</f>
        <v>0</v>
      </c>
      <c r="K191" s="182" t="s">
        <v>1</v>
      </c>
      <c r="L191" s="39"/>
      <c r="M191" s="187" t="s">
        <v>1</v>
      </c>
      <c r="N191" s="188" t="s">
        <v>39</v>
      </c>
      <c r="O191" s="77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1" t="s">
        <v>173</v>
      </c>
      <c r="AT191" s="191" t="s">
        <v>168</v>
      </c>
      <c r="AU191" s="191" t="s">
        <v>80</v>
      </c>
      <c r="AY191" s="19" t="s">
        <v>166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80</v>
      </c>
      <c r="BK191" s="192">
        <f>ROUND(I191*H191,2)</f>
        <v>0</v>
      </c>
      <c r="BL191" s="19" t="s">
        <v>173</v>
      </c>
      <c r="BM191" s="191" t="s">
        <v>862</v>
      </c>
    </row>
    <row r="192" s="2" customFormat="1" ht="24.15" customHeight="1">
      <c r="A192" s="38"/>
      <c r="B192" s="179"/>
      <c r="C192" s="180" t="s">
        <v>529</v>
      </c>
      <c r="D192" s="180" t="s">
        <v>168</v>
      </c>
      <c r="E192" s="181" t="s">
        <v>631</v>
      </c>
      <c r="F192" s="182" t="s">
        <v>2308</v>
      </c>
      <c r="G192" s="183" t="s">
        <v>2117</v>
      </c>
      <c r="H192" s="184">
        <v>10</v>
      </c>
      <c r="I192" s="185"/>
      <c r="J192" s="186">
        <f>ROUND(I192*H192,2)</f>
        <v>0</v>
      </c>
      <c r="K192" s="182" t="s">
        <v>1</v>
      </c>
      <c r="L192" s="39"/>
      <c r="M192" s="187" t="s">
        <v>1</v>
      </c>
      <c r="N192" s="188" t="s">
        <v>39</v>
      </c>
      <c r="O192" s="77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1" t="s">
        <v>173</v>
      </c>
      <c r="AT192" s="191" t="s">
        <v>168</v>
      </c>
      <c r="AU192" s="191" t="s">
        <v>80</v>
      </c>
      <c r="AY192" s="19" t="s">
        <v>166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80</v>
      </c>
      <c r="BK192" s="192">
        <f>ROUND(I192*H192,2)</f>
        <v>0</v>
      </c>
      <c r="BL192" s="19" t="s">
        <v>173</v>
      </c>
      <c r="BM192" s="191" t="s">
        <v>876</v>
      </c>
    </row>
    <row r="193" s="2" customFormat="1" ht="24.15" customHeight="1">
      <c r="A193" s="38"/>
      <c r="B193" s="179"/>
      <c r="C193" s="180" t="s">
        <v>536</v>
      </c>
      <c r="D193" s="180" t="s">
        <v>168</v>
      </c>
      <c r="E193" s="181" t="s">
        <v>637</v>
      </c>
      <c r="F193" s="182" t="s">
        <v>2309</v>
      </c>
      <c r="G193" s="183" t="s">
        <v>2117</v>
      </c>
      <c r="H193" s="184">
        <v>2</v>
      </c>
      <c r="I193" s="185"/>
      <c r="J193" s="186">
        <f>ROUND(I193*H193,2)</f>
        <v>0</v>
      </c>
      <c r="K193" s="182" t="s">
        <v>1</v>
      </c>
      <c r="L193" s="39"/>
      <c r="M193" s="187" t="s">
        <v>1</v>
      </c>
      <c r="N193" s="188" t="s">
        <v>39</v>
      </c>
      <c r="O193" s="77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1" t="s">
        <v>173</v>
      </c>
      <c r="AT193" s="191" t="s">
        <v>168</v>
      </c>
      <c r="AU193" s="191" t="s">
        <v>80</v>
      </c>
      <c r="AY193" s="19" t="s">
        <v>166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80</v>
      </c>
      <c r="BK193" s="192">
        <f>ROUND(I193*H193,2)</f>
        <v>0</v>
      </c>
      <c r="BL193" s="19" t="s">
        <v>173</v>
      </c>
      <c r="BM193" s="191" t="s">
        <v>894</v>
      </c>
    </row>
    <row r="194" s="2" customFormat="1" ht="16.5" customHeight="1">
      <c r="A194" s="38"/>
      <c r="B194" s="179"/>
      <c r="C194" s="180" t="s">
        <v>541</v>
      </c>
      <c r="D194" s="180" t="s">
        <v>168</v>
      </c>
      <c r="E194" s="181" t="s">
        <v>642</v>
      </c>
      <c r="F194" s="182" t="s">
        <v>2310</v>
      </c>
      <c r="G194" s="183" t="s">
        <v>2117</v>
      </c>
      <c r="H194" s="184">
        <v>4</v>
      </c>
      <c r="I194" s="185"/>
      <c r="J194" s="186">
        <f>ROUND(I194*H194,2)</f>
        <v>0</v>
      </c>
      <c r="K194" s="182" t="s">
        <v>1</v>
      </c>
      <c r="L194" s="39"/>
      <c r="M194" s="187" t="s">
        <v>1</v>
      </c>
      <c r="N194" s="188" t="s">
        <v>39</v>
      </c>
      <c r="O194" s="77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1" t="s">
        <v>173</v>
      </c>
      <c r="AT194" s="191" t="s">
        <v>168</v>
      </c>
      <c r="AU194" s="191" t="s">
        <v>80</v>
      </c>
      <c r="AY194" s="19" t="s">
        <v>166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80</v>
      </c>
      <c r="BK194" s="192">
        <f>ROUND(I194*H194,2)</f>
        <v>0</v>
      </c>
      <c r="BL194" s="19" t="s">
        <v>173</v>
      </c>
      <c r="BM194" s="191" t="s">
        <v>903</v>
      </c>
    </row>
    <row r="195" s="2" customFormat="1" ht="16.5" customHeight="1">
      <c r="A195" s="38"/>
      <c r="B195" s="179"/>
      <c r="C195" s="180" t="s">
        <v>545</v>
      </c>
      <c r="D195" s="180" t="s">
        <v>168</v>
      </c>
      <c r="E195" s="181" t="s">
        <v>647</v>
      </c>
      <c r="F195" s="182" t="s">
        <v>2311</v>
      </c>
      <c r="G195" s="183" t="s">
        <v>2117</v>
      </c>
      <c r="H195" s="184">
        <v>1</v>
      </c>
      <c r="I195" s="185"/>
      <c r="J195" s="186">
        <f>ROUND(I195*H195,2)</f>
        <v>0</v>
      </c>
      <c r="K195" s="182" t="s">
        <v>1</v>
      </c>
      <c r="L195" s="39"/>
      <c r="M195" s="187" t="s">
        <v>1</v>
      </c>
      <c r="N195" s="188" t="s">
        <v>39</v>
      </c>
      <c r="O195" s="77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173</v>
      </c>
      <c r="AT195" s="191" t="s">
        <v>168</v>
      </c>
      <c r="AU195" s="191" t="s">
        <v>80</v>
      </c>
      <c r="AY195" s="19" t="s">
        <v>166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173</v>
      </c>
      <c r="BM195" s="191" t="s">
        <v>915</v>
      </c>
    </row>
    <row r="196" s="2" customFormat="1" ht="24.15" customHeight="1">
      <c r="A196" s="38"/>
      <c r="B196" s="179"/>
      <c r="C196" s="180" t="s">
        <v>549</v>
      </c>
      <c r="D196" s="180" t="s">
        <v>168</v>
      </c>
      <c r="E196" s="181" t="s">
        <v>652</v>
      </c>
      <c r="F196" s="182" t="s">
        <v>2312</v>
      </c>
      <c r="G196" s="183" t="s">
        <v>2117</v>
      </c>
      <c r="H196" s="184">
        <v>6</v>
      </c>
      <c r="I196" s="185"/>
      <c r="J196" s="186">
        <f>ROUND(I196*H196,2)</f>
        <v>0</v>
      </c>
      <c r="K196" s="182" t="s">
        <v>1</v>
      </c>
      <c r="L196" s="39"/>
      <c r="M196" s="187" t="s">
        <v>1</v>
      </c>
      <c r="N196" s="188" t="s">
        <v>39</v>
      </c>
      <c r="O196" s="77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1" t="s">
        <v>173</v>
      </c>
      <c r="AT196" s="191" t="s">
        <v>168</v>
      </c>
      <c r="AU196" s="191" t="s">
        <v>80</v>
      </c>
      <c r="AY196" s="19" t="s">
        <v>166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80</v>
      </c>
      <c r="BK196" s="192">
        <f>ROUND(I196*H196,2)</f>
        <v>0</v>
      </c>
      <c r="BL196" s="19" t="s">
        <v>173</v>
      </c>
      <c r="BM196" s="191" t="s">
        <v>929</v>
      </c>
    </row>
    <row r="197" s="2" customFormat="1" ht="24.15" customHeight="1">
      <c r="A197" s="38"/>
      <c r="B197" s="179"/>
      <c r="C197" s="180" t="s">
        <v>553</v>
      </c>
      <c r="D197" s="180" t="s">
        <v>168</v>
      </c>
      <c r="E197" s="181" t="s">
        <v>657</v>
      </c>
      <c r="F197" s="182" t="s">
        <v>2313</v>
      </c>
      <c r="G197" s="183" t="s">
        <v>2117</v>
      </c>
      <c r="H197" s="184">
        <v>1</v>
      </c>
      <c r="I197" s="185"/>
      <c r="J197" s="186">
        <f>ROUND(I197*H197,2)</f>
        <v>0</v>
      </c>
      <c r="K197" s="182" t="s">
        <v>1</v>
      </c>
      <c r="L197" s="39"/>
      <c r="M197" s="187" t="s">
        <v>1</v>
      </c>
      <c r="N197" s="188" t="s">
        <v>39</v>
      </c>
      <c r="O197" s="77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1" t="s">
        <v>173</v>
      </c>
      <c r="AT197" s="191" t="s">
        <v>168</v>
      </c>
      <c r="AU197" s="191" t="s">
        <v>80</v>
      </c>
      <c r="AY197" s="19" t="s">
        <v>166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80</v>
      </c>
      <c r="BK197" s="192">
        <f>ROUND(I197*H197,2)</f>
        <v>0</v>
      </c>
      <c r="BL197" s="19" t="s">
        <v>173</v>
      </c>
      <c r="BM197" s="191" t="s">
        <v>938</v>
      </c>
    </row>
    <row r="198" s="2" customFormat="1" ht="24.15" customHeight="1">
      <c r="A198" s="38"/>
      <c r="B198" s="179"/>
      <c r="C198" s="180" t="s">
        <v>558</v>
      </c>
      <c r="D198" s="180" t="s">
        <v>168</v>
      </c>
      <c r="E198" s="181" t="s">
        <v>663</v>
      </c>
      <c r="F198" s="182" t="s">
        <v>2314</v>
      </c>
      <c r="G198" s="183" t="s">
        <v>2117</v>
      </c>
      <c r="H198" s="184">
        <v>5</v>
      </c>
      <c r="I198" s="185"/>
      <c r="J198" s="186">
        <f>ROUND(I198*H198,2)</f>
        <v>0</v>
      </c>
      <c r="K198" s="182" t="s">
        <v>1</v>
      </c>
      <c r="L198" s="39"/>
      <c r="M198" s="187" t="s">
        <v>1</v>
      </c>
      <c r="N198" s="188" t="s">
        <v>39</v>
      </c>
      <c r="O198" s="77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1" t="s">
        <v>173</v>
      </c>
      <c r="AT198" s="191" t="s">
        <v>168</v>
      </c>
      <c r="AU198" s="191" t="s">
        <v>80</v>
      </c>
      <c r="AY198" s="19" t="s">
        <v>166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80</v>
      </c>
      <c r="BK198" s="192">
        <f>ROUND(I198*H198,2)</f>
        <v>0</v>
      </c>
      <c r="BL198" s="19" t="s">
        <v>173</v>
      </c>
      <c r="BM198" s="191" t="s">
        <v>946</v>
      </c>
    </row>
    <row r="199" s="2" customFormat="1" ht="16.5" customHeight="1">
      <c r="A199" s="38"/>
      <c r="B199" s="179"/>
      <c r="C199" s="180" t="s">
        <v>562</v>
      </c>
      <c r="D199" s="180" t="s">
        <v>168</v>
      </c>
      <c r="E199" s="181" t="s">
        <v>669</v>
      </c>
      <c r="F199" s="182" t="s">
        <v>2315</v>
      </c>
      <c r="G199" s="183" t="s">
        <v>2117</v>
      </c>
      <c r="H199" s="184">
        <v>34</v>
      </c>
      <c r="I199" s="185"/>
      <c r="J199" s="186">
        <f>ROUND(I199*H199,2)</f>
        <v>0</v>
      </c>
      <c r="K199" s="182" t="s">
        <v>1</v>
      </c>
      <c r="L199" s="39"/>
      <c r="M199" s="187" t="s">
        <v>1</v>
      </c>
      <c r="N199" s="188" t="s">
        <v>39</v>
      </c>
      <c r="O199" s="77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1" t="s">
        <v>173</v>
      </c>
      <c r="AT199" s="191" t="s">
        <v>168</v>
      </c>
      <c r="AU199" s="191" t="s">
        <v>80</v>
      </c>
      <c r="AY199" s="19" t="s">
        <v>166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80</v>
      </c>
      <c r="BK199" s="192">
        <f>ROUND(I199*H199,2)</f>
        <v>0</v>
      </c>
      <c r="BL199" s="19" t="s">
        <v>173</v>
      </c>
      <c r="BM199" s="191" t="s">
        <v>954</v>
      </c>
    </row>
    <row r="200" s="2" customFormat="1" ht="16.5" customHeight="1">
      <c r="A200" s="38"/>
      <c r="B200" s="179"/>
      <c r="C200" s="180" t="s">
        <v>567</v>
      </c>
      <c r="D200" s="180" t="s">
        <v>168</v>
      </c>
      <c r="E200" s="181" t="s">
        <v>103</v>
      </c>
      <c r="F200" s="182" t="s">
        <v>2316</v>
      </c>
      <c r="G200" s="183" t="s">
        <v>2117</v>
      </c>
      <c r="H200" s="184">
        <v>34</v>
      </c>
      <c r="I200" s="185"/>
      <c r="J200" s="186">
        <f>ROUND(I200*H200,2)</f>
        <v>0</v>
      </c>
      <c r="K200" s="182" t="s">
        <v>1</v>
      </c>
      <c r="L200" s="39"/>
      <c r="M200" s="187" t="s">
        <v>1</v>
      </c>
      <c r="N200" s="188" t="s">
        <v>39</v>
      </c>
      <c r="O200" s="77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1" t="s">
        <v>173</v>
      </c>
      <c r="AT200" s="191" t="s">
        <v>168</v>
      </c>
      <c r="AU200" s="191" t="s">
        <v>80</v>
      </c>
      <c r="AY200" s="19" t="s">
        <v>166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80</v>
      </c>
      <c r="BK200" s="192">
        <f>ROUND(I200*H200,2)</f>
        <v>0</v>
      </c>
      <c r="BL200" s="19" t="s">
        <v>173</v>
      </c>
      <c r="BM200" s="191" t="s">
        <v>962</v>
      </c>
    </row>
    <row r="201" s="12" customFormat="1" ht="25.92" customHeight="1">
      <c r="A201" s="12"/>
      <c r="B201" s="166"/>
      <c r="C201" s="12"/>
      <c r="D201" s="167" t="s">
        <v>73</v>
      </c>
      <c r="E201" s="168" t="s">
        <v>2317</v>
      </c>
      <c r="F201" s="168" t="s">
        <v>2318</v>
      </c>
      <c r="G201" s="12"/>
      <c r="H201" s="12"/>
      <c r="I201" s="169"/>
      <c r="J201" s="170">
        <f>BK201</f>
        <v>0</v>
      </c>
      <c r="K201" s="12"/>
      <c r="L201" s="166"/>
      <c r="M201" s="171"/>
      <c r="N201" s="172"/>
      <c r="O201" s="172"/>
      <c r="P201" s="173">
        <f>SUM(P202:P266)</f>
        <v>0</v>
      </c>
      <c r="Q201" s="172"/>
      <c r="R201" s="173">
        <f>SUM(R202:R266)</f>
        <v>0</v>
      </c>
      <c r="S201" s="172"/>
      <c r="T201" s="174">
        <f>SUM(T202:T266)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7" t="s">
        <v>80</v>
      </c>
      <c r="AT201" s="175" t="s">
        <v>73</v>
      </c>
      <c r="AU201" s="175" t="s">
        <v>74</v>
      </c>
      <c r="AY201" s="167" t="s">
        <v>166</v>
      </c>
      <c r="BK201" s="176">
        <f>SUM(BK202:BK266)</f>
        <v>0</v>
      </c>
    </row>
    <row r="202" s="2" customFormat="1" ht="16.5" customHeight="1">
      <c r="A202" s="38"/>
      <c r="B202" s="179"/>
      <c r="C202" s="180" t="s">
        <v>573</v>
      </c>
      <c r="D202" s="180" t="s">
        <v>168</v>
      </c>
      <c r="E202" s="181" t="s">
        <v>284</v>
      </c>
      <c r="F202" s="182" t="s">
        <v>2319</v>
      </c>
      <c r="G202" s="183" t="s">
        <v>2117</v>
      </c>
      <c r="H202" s="184">
        <v>1</v>
      </c>
      <c r="I202" s="185"/>
      <c r="J202" s="186">
        <f>ROUND(I202*H202,2)</f>
        <v>0</v>
      </c>
      <c r="K202" s="182" t="s">
        <v>1</v>
      </c>
      <c r="L202" s="39"/>
      <c r="M202" s="187" t="s">
        <v>1</v>
      </c>
      <c r="N202" s="188" t="s">
        <v>39</v>
      </c>
      <c r="O202" s="77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1" t="s">
        <v>173</v>
      </c>
      <c r="AT202" s="191" t="s">
        <v>168</v>
      </c>
      <c r="AU202" s="191" t="s">
        <v>80</v>
      </c>
      <c r="AY202" s="19" t="s">
        <v>166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80</v>
      </c>
      <c r="BK202" s="192">
        <f>ROUND(I202*H202,2)</f>
        <v>0</v>
      </c>
      <c r="BL202" s="19" t="s">
        <v>173</v>
      </c>
      <c r="BM202" s="191" t="s">
        <v>970</v>
      </c>
    </row>
    <row r="203" s="2" customFormat="1" ht="16.5" customHeight="1">
      <c r="A203" s="38"/>
      <c r="B203" s="179"/>
      <c r="C203" s="180" t="s">
        <v>578</v>
      </c>
      <c r="D203" s="180" t="s">
        <v>168</v>
      </c>
      <c r="E203" s="181" t="s">
        <v>365</v>
      </c>
      <c r="F203" s="182" t="s">
        <v>2320</v>
      </c>
      <c r="G203" s="183" t="s">
        <v>2117</v>
      </c>
      <c r="H203" s="184">
        <v>1</v>
      </c>
      <c r="I203" s="185"/>
      <c r="J203" s="186">
        <f>ROUND(I203*H203,2)</f>
        <v>0</v>
      </c>
      <c r="K203" s="182" t="s">
        <v>1</v>
      </c>
      <c r="L203" s="39"/>
      <c r="M203" s="187" t="s">
        <v>1</v>
      </c>
      <c r="N203" s="188" t="s">
        <v>39</v>
      </c>
      <c r="O203" s="77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1" t="s">
        <v>173</v>
      </c>
      <c r="AT203" s="191" t="s">
        <v>168</v>
      </c>
      <c r="AU203" s="191" t="s">
        <v>80</v>
      </c>
      <c r="AY203" s="19" t="s">
        <v>166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80</v>
      </c>
      <c r="BK203" s="192">
        <f>ROUND(I203*H203,2)</f>
        <v>0</v>
      </c>
      <c r="BL203" s="19" t="s">
        <v>173</v>
      </c>
      <c r="BM203" s="191" t="s">
        <v>978</v>
      </c>
    </row>
    <row r="204" s="2" customFormat="1" ht="16.5" customHeight="1">
      <c r="A204" s="38"/>
      <c r="B204" s="179"/>
      <c r="C204" s="180" t="s">
        <v>583</v>
      </c>
      <c r="D204" s="180" t="s">
        <v>168</v>
      </c>
      <c r="E204" s="181" t="s">
        <v>739</v>
      </c>
      <c r="F204" s="182" t="s">
        <v>2321</v>
      </c>
      <c r="G204" s="183" t="s">
        <v>318</v>
      </c>
      <c r="H204" s="184">
        <v>30</v>
      </c>
      <c r="I204" s="185"/>
      <c r="J204" s="186">
        <f>ROUND(I204*H204,2)</f>
        <v>0</v>
      </c>
      <c r="K204" s="182" t="s">
        <v>1</v>
      </c>
      <c r="L204" s="39"/>
      <c r="M204" s="187" t="s">
        <v>1</v>
      </c>
      <c r="N204" s="188" t="s">
        <v>39</v>
      </c>
      <c r="O204" s="77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1" t="s">
        <v>173</v>
      </c>
      <c r="AT204" s="191" t="s">
        <v>168</v>
      </c>
      <c r="AU204" s="191" t="s">
        <v>80</v>
      </c>
      <c r="AY204" s="19" t="s">
        <v>166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80</v>
      </c>
      <c r="BK204" s="192">
        <f>ROUND(I204*H204,2)</f>
        <v>0</v>
      </c>
      <c r="BL204" s="19" t="s">
        <v>173</v>
      </c>
      <c r="BM204" s="191" t="s">
        <v>986</v>
      </c>
    </row>
    <row r="205" s="2" customFormat="1" ht="16.5" customHeight="1">
      <c r="A205" s="38"/>
      <c r="B205" s="179"/>
      <c r="C205" s="180" t="s">
        <v>589</v>
      </c>
      <c r="D205" s="180" t="s">
        <v>168</v>
      </c>
      <c r="E205" s="181" t="s">
        <v>745</v>
      </c>
      <c r="F205" s="182" t="s">
        <v>2322</v>
      </c>
      <c r="G205" s="183" t="s">
        <v>2117</v>
      </c>
      <c r="H205" s="184">
        <v>34</v>
      </c>
      <c r="I205" s="185"/>
      <c r="J205" s="186">
        <f>ROUND(I205*H205,2)</f>
        <v>0</v>
      </c>
      <c r="K205" s="182" t="s">
        <v>1</v>
      </c>
      <c r="L205" s="39"/>
      <c r="M205" s="187" t="s">
        <v>1</v>
      </c>
      <c r="N205" s="188" t="s">
        <v>39</v>
      </c>
      <c r="O205" s="77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1" t="s">
        <v>173</v>
      </c>
      <c r="AT205" s="191" t="s">
        <v>168</v>
      </c>
      <c r="AU205" s="191" t="s">
        <v>80</v>
      </c>
      <c r="AY205" s="19" t="s">
        <v>166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80</v>
      </c>
      <c r="BK205" s="192">
        <f>ROUND(I205*H205,2)</f>
        <v>0</v>
      </c>
      <c r="BL205" s="19" t="s">
        <v>173</v>
      </c>
      <c r="BM205" s="191" t="s">
        <v>994</v>
      </c>
    </row>
    <row r="206" s="2" customFormat="1" ht="16.5" customHeight="1">
      <c r="A206" s="38"/>
      <c r="B206" s="179"/>
      <c r="C206" s="180" t="s">
        <v>594</v>
      </c>
      <c r="D206" s="180" t="s">
        <v>168</v>
      </c>
      <c r="E206" s="181" t="s">
        <v>749</v>
      </c>
      <c r="F206" s="182" t="s">
        <v>2323</v>
      </c>
      <c r="G206" s="183" t="s">
        <v>2117</v>
      </c>
      <c r="H206" s="184">
        <v>10</v>
      </c>
      <c r="I206" s="185"/>
      <c r="J206" s="186">
        <f>ROUND(I206*H206,2)</f>
        <v>0</v>
      </c>
      <c r="K206" s="182" t="s">
        <v>1</v>
      </c>
      <c r="L206" s="39"/>
      <c r="M206" s="187" t="s">
        <v>1</v>
      </c>
      <c r="N206" s="188" t="s">
        <v>39</v>
      </c>
      <c r="O206" s="77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1" t="s">
        <v>173</v>
      </c>
      <c r="AT206" s="191" t="s">
        <v>168</v>
      </c>
      <c r="AU206" s="191" t="s">
        <v>80</v>
      </c>
      <c r="AY206" s="19" t="s">
        <v>166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80</v>
      </c>
      <c r="BK206" s="192">
        <f>ROUND(I206*H206,2)</f>
        <v>0</v>
      </c>
      <c r="BL206" s="19" t="s">
        <v>173</v>
      </c>
      <c r="BM206" s="191" t="s">
        <v>386</v>
      </c>
    </row>
    <row r="207" s="2" customFormat="1" ht="16.5" customHeight="1">
      <c r="A207" s="38"/>
      <c r="B207" s="179"/>
      <c r="C207" s="180" t="s">
        <v>599</v>
      </c>
      <c r="D207" s="180" t="s">
        <v>168</v>
      </c>
      <c r="E207" s="181" t="s">
        <v>755</v>
      </c>
      <c r="F207" s="182" t="s">
        <v>2324</v>
      </c>
      <c r="G207" s="183" t="s">
        <v>2117</v>
      </c>
      <c r="H207" s="184">
        <v>60</v>
      </c>
      <c r="I207" s="185"/>
      <c r="J207" s="186">
        <f>ROUND(I207*H207,2)</f>
        <v>0</v>
      </c>
      <c r="K207" s="182" t="s">
        <v>1</v>
      </c>
      <c r="L207" s="39"/>
      <c r="M207" s="187" t="s">
        <v>1</v>
      </c>
      <c r="N207" s="188" t="s">
        <v>39</v>
      </c>
      <c r="O207" s="77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1" t="s">
        <v>173</v>
      </c>
      <c r="AT207" s="191" t="s">
        <v>168</v>
      </c>
      <c r="AU207" s="191" t="s">
        <v>80</v>
      </c>
      <c r="AY207" s="19" t="s">
        <v>166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80</v>
      </c>
      <c r="BK207" s="192">
        <f>ROUND(I207*H207,2)</f>
        <v>0</v>
      </c>
      <c r="BL207" s="19" t="s">
        <v>173</v>
      </c>
      <c r="BM207" s="191" t="s">
        <v>1014</v>
      </c>
    </row>
    <row r="208" s="2" customFormat="1" ht="16.5" customHeight="1">
      <c r="A208" s="38"/>
      <c r="B208" s="179"/>
      <c r="C208" s="180" t="s">
        <v>605</v>
      </c>
      <c r="D208" s="180" t="s">
        <v>168</v>
      </c>
      <c r="E208" s="181" t="s">
        <v>760</v>
      </c>
      <c r="F208" s="182" t="s">
        <v>2325</v>
      </c>
      <c r="G208" s="183" t="s">
        <v>2117</v>
      </c>
      <c r="H208" s="184">
        <v>12</v>
      </c>
      <c r="I208" s="185"/>
      <c r="J208" s="186">
        <f>ROUND(I208*H208,2)</f>
        <v>0</v>
      </c>
      <c r="K208" s="182" t="s">
        <v>1</v>
      </c>
      <c r="L208" s="39"/>
      <c r="M208" s="187" t="s">
        <v>1</v>
      </c>
      <c r="N208" s="188" t="s">
        <v>39</v>
      </c>
      <c r="O208" s="77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1" t="s">
        <v>173</v>
      </c>
      <c r="AT208" s="191" t="s">
        <v>168</v>
      </c>
      <c r="AU208" s="191" t="s">
        <v>80</v>
      </c>
      <c r="AY208" s="19" t="s">
        <v>166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80</v>
      </c>
      <c r="BK208" s="192">
        <f>ROUND(I208*H208,2)</f>
        <v>0</v>
      </c>
      <c r="BL208" s="19" t="s">
        <v>173</v>
      </c>
      <c r="BM208" s="191" t="s">
        <v>1022</v>
      </c>
    </row>
    <row r="209" s="2" customFormat="1" ht="16.5" customHeight="1">
      <c r="A209" s="38"/>
      <c r="B209" s="179"/>
      <c r="C209" s="180" t="s">
        <v>610</v>
      </c>
      <c r="D209" s="180" t="s">
        <v>168</v>
      </c>
      <c r="E209" s="181" t="s">
        <v>764</v>
      </c>
      <c r="F209" s="182" t="s">
        <v>2326</v>
      </c>
      <c r="G209" s="183" t="s">
        <v>2117</v>
      </c>
      <c r="H209" s="184">
        <v>2</v>
      </c>
      <c r="I209" s="185"/>
      <c r="J209" s="186">
        <f>ROUND(I209*H209,2)</f>
        <v>0</v>
      </c>
      <c r="K209" s="182" t="s">
        <v>1</v>
      </c>
      <c r="L209" s="39"/>
      <c r="M209" s="187" t="s">
        <v>1</v>
      </c>
      <c r="N209" s="188" t="s">
        <v>39</v>
      </c>
      <c r="O209" s="77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1" t="s">
        <v>173</v>
      </c>
      <c r="AT209" s="191" t="s">
        <v>168</v>
      </c>
      <c r="AU209" s="191" t="s">
        <v>80</v>
      </c>
      <c r="AY209" s="19" t="s">
        <v>166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173</v>
      </c>
      <c r="BM209" s="191" t="s">
        <v>1031</v>
      </c>
    </row>
    <row r="210" s="2" customFormat="1" ht="16.5" customHeight="1">
      <c r="A210" s="38"/>
      <c r="B210" s="179"/>
      <c r="C210" s="180" t="s">
        <v>615</v>
      </c>
      <c r="D210" s="180" t="s">
        <v>168</v>
      </c>
      <c r="E210" s="181" t="s">
        <v>768</v>
      </c>
      <c r="F210" s="182" t="s">
        <v>2327</v>
      </c>
      <c r="G210" s="183" t="s">
        <v>2117</v>
      </c>
      <c r="H210" s="184">
        <v>1</v>
      </c>
      <c r="I210" s="185"/>
      <c r="J210" s="186">
        <f>ROUND(I210*H210,2)</f>
        <v>0</v>
      </c>
      <c r="K210" s="182" t="s">
        <v>1</v>
      </c>
      <c r="L210" s="39"/>
      <c r="M210" s="187" t="s">
        <v>1</v>
      </c>
      <c r="N210" s="188" t="s">
        <v>39</v>
      </c>
      <c r="O210" s="77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1" t="s">
        <v>173</v>
      </c>
      <c r="AT210" s="191" t="s">
        <v>168</v>
      </c>
      <c r="AU210" s="191" t="s">
        <v>80</v>
      </c>
      <c r="AY210" s="19" t="s">
        <v>166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80</v>
      </c>
      <c r="BK210" s="192">
        <f>ROUND(I210*H210,2)</f>
        <v>0</v>
      </c>
      <c r="BL210" s="19" t="s">
        <v>173</v>
      </c>
      <c r="BM210" s="191" t="s">
        <v>1041</v>
      </c>
    </row>
    <row r="211" s="2" customFormat="1" ht="16.5" customHeight="1">
      <c r="A211" s="38"/>
      <c r="B211" s="179"/>
      <c r="C211" s="180" t="s">
        <v>620</v>
      </c>
      <c r="D211" s="180" t="s">
        <v>168</v>
      </c>
      <c r="E211" s="181" t="s">
        <v>774</v>
      </c>
      <c r="F211" s="182" t="s">
        <v>2328</v>
      </c>
      <c r="G211" s="183" t="s">
        <v>2117</v>
      </c>
      <c r="H211" s="184">
        <v>1</v>
      </c>
      <c r="I211" s="185"/>
      <c r="J211" s="186">
        <f>ROUND(I211*H211,2)</f>
        <v>0</v>
      </c>
      <c r="K211" s="182" t="s">
        <v>1</v>
      </c>
      <c r="L211" s="39"/>
      <c r="M211" s="187" t="s">
        <v>1</v>
      </c>
      <c r="N211" s="188" t="s">
        <v>39</v>
      </c>
      <c r="O211" s="77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91" t="s">
        <v>173</v>
      </c>
      <c r="AT211" s="191" t="s">
        <v>168</v>
      </c>
      <c r="AU211" s="191" t="s">
        <v>80</v>
      </c>
      <c r="AY211" s="19" t="s">
        <v>166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80</v>
      </c>
      <c r="BK211" s="192">
        <f>ROUND(I211*H211,2)</f>
        <v>0</v>
      </c>
      <c r="BL211" s="19" t="s">
        <v>173</v>
      </c>
      <c r="BM211" s="191" t="s">
        <v>1058</v>
      </c>
    </row>
    <row r="212" s="2" customFormat="1" ht="24.15" customHeight="1">
      <c r="A212" s="38"/>
      <c r="B212" s="179"/>
      <c r="C212" s="180" t="s">
        <v>626</v>
      </c>
      <c r="D212" s="180" t="s">
        <v>168</v>
      </c>
      <c r="E212" s="181" t="s">
        <v>792</v>
      </c>
      <c r="F212" s="182" t="s">
        <v>2329</v>
      </c>
      <c r="G212" s="183" t="s">
        <v>2117</v>
      </c>
      <c r="H212" s="184">
        <v>10</v>
      </c>
      <c r="I212" s="185"/>
      <c r="J212" s="186">
        <f>ROUND(I212*H212,2)</f>
        <v>0</v>
      </c>
      <c r="K212" s="182" t="s">
        <v>1</v>
      </c>
      <c r="L212" s="39"/>
      <c r="M212" s="187" t="s">
        <v>1</v>
      </c>
      <c r="N212" s="188" t="s">
        <v>39</v>
      </c>
      <c r="O212" s="77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91" t="s">
        <v>173</v>
      </c>
      <c r="AT212" s="191" t="s">
        <v>168</v>
      </c>
      <c r="AU212" s="191" t="s">
        <v>80</v>
      </c>
      <c r="AY212" s="19" t="s">
        <v>166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80</v>
      </c>
      <c r="BK212" s="192">
        <f>ROUND(I212*H212,2)</f>
        <v>0</v>
      </c>
      <c r="BL212" s="19" t="s">
        <v>173</v>
      </c>
      <c r="BM212" s="191" t="s">
        <v>1068</v>
      </c>
    </row>
    <row r="213" s="2" customFormat="1" ht="16.5" customHeight="1">
      <c r="A213" s="38"/>
      <c r="B213" s="179"/>
      <c r="C213" s="180" t="s">
        <v>631</v>
      </c>
      <c r="D213" s="180" t="s">
        <v>168</v>
      </c>
      <c r="E213" s="181" t="s">
        <v>796</v>
      </c>
      <c r="F213" s="182" t="s">
        <v>2330</v>
      </c>
      <c r="G213" s="183" t="s">
        <v>2117</v>
      </c>
      <c r="H213" s="184">
        <v>240</v>
      </c>
      <c r="I213" s="185"/>
      <c r="J213" s="186">
        <f>ROUND(I213*H213,2)</f>
        <v>0</v>
      </c>
      <c r="K213" s="182" t="s">
        <v>1</v>
      </c>
      <c r="L213" s="39"/>
      <c r="M213" s="187" t="s">
        <v>1</v>
      </c>
      <c r="N213" s="188" t="s">
        <v>39</v>
      </c>
      <c r="O213" s="77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1" t="s">
        <v>173</v>
      </c>
      <c r="AT213" s="191" t="s">
        <v>168</v>
      </c>
      <c r="AU213" s="191" t="s">
        <v>80</v>
      </c>
      <c r="AY213" s="19" t="s">
        <v>166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80</v>
      </c>
      <c r="BK213" s="192">
        <f>ROUND(I213*H213,2)</f>
        <v>0</v>
      </c>
      <c r="BL213" s="19" t="s">
        <v>173</v>
      </c>
      <c r="BM213" s="191" t="s">
        <v>1078</v>
      </c>
    </row>
    <row r="214" s="2" customFormat="1" ht="16.5" customHeight="1">
      <c r="A214" s="38"/>
      <c r="B214" s="179"/>
      <c r="C214" s="180" t="s">
        <v>637</v>
      </c>
      <c r="D214" s="180" t="s">
        <v>168</v>
      </c>
      <c r="E214" s="181" t="s">
        <v>801</v>
      </c>
      <c r="F214" s="182" t="s">
        <v>2331</v>
      </c>
      <c r="G214" s="183" t="s">
        <v>1</v>
      </c>
      <c r="H214" s="184">
        <v>0</v>
      </c>
      <c r="I214" s="185"/>
      <c r="J214" s="186">
        <f>ROUND(I214*H214,2)</f>
        <v>0</v>
      </c>
      <c r="K214" s="182" t="s">
        <v>1</v>
      </c>
      <c r="L214" s="39"/>
      <c r="M214" s="187" t="s">
        <v>1</v>
      </c>
      <c r="N214" s="188" t="s">
        <v>39</v>
      </c>
      <c r="O214" s="77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1" t="s">
        <v>173</v>
      </c>
      <c r="AT214" s="191" t="s">
        <v>168</v>
      </c>
      <c r="AU214" s="191" t="s">
        <v>80</v>
      </c>
      <c r="AY214" s="19" t="s">
        <v>166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80</v>
      </c>
      <c r="BK214" s="192">
        <f>ROUND(I214*H214,2)</f>
        <v>0</v>
      </c>
      <c r="BL214" s="19" t="s">
        <v>173</v>
      </c>
      <c r="BM214" s="191" t="s">
        <v>1090</v>
      </c>
    </row>
    <row r="215" s="2" customFormat="1" ht="21.75" customHeight="1">
      <c r="A215" s="38"/>
      <c r="B215" s="179"/>
      <c r="C215" s="180" t="s">
        <v>642</v>
      </c>
      <c r="D215" s="180" t="s">
        <v>168</v>
      </c>
      <c r="E215" s="181" t="s">
        <v>810</v>
      </c>
      <c r="F215" s="182" t="s">
        <v>2332</v>
      </c>
      <c r="G215" s="183" t="s">
        <v>2117</v>
      </c>
      <c r="H215" s="184">
        <v>5</v>
      </c>
      <c r="I215" s="185"/>
      <c r="J215" s="186">
        <f>ROUND(I215*H215,2)</f>
        <v>0</v>
      </c>
      <c r="K215" s="182" t="s">
        <v>1</v>
      </c>
      <c r="L215" s="39"/>
      <c r="M215" s="187" t="s">
        <v>1</v>
      </c>
      <c r="N215" s="188" t="s">
        <v>39</v>
      </c>
      <c r="O215" s="77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1" t="s">
        <v>173</v>
      </c>
      <c r="AT215" s="191" t="s">
        <v>168</v>
      </c>
      <c r="AU215" s="191" t="s">
        <v>80</v>
      </c>
      <c r="AY215" s="19" t="s">
        <v>166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80</v>
      </c>
      <c r="BK215" s="192">
        <f>ROUND(I215*H215,2)</f>
        <v>0</v>
      </c>
      <c r="BL215" s="19" t="s">
        <v>173</v>
      </c>
      <c r="BM215" s="191" t="s">
        <v>1100</v>
      </c>
    </row>
    <row r="216" s="2" customFormat="1" ht="16.5" customHeight="1">
      <c r="A216" s="38"/>
      <c r="B216" s="179"/>
      <c r="C216" s="180" t="s">
        <v>647</v>
      </c>
      <c r="D216" s="180" t="s">
        <v>168</v>
      </c>
      <c r="E216" s="181" t="s">
        <v>826</v>
      </c>
      <c r="F216" s="182" t="s">
        <v>2333</v>
      </c>
      <c r="G216" s="183" t="s">
        <v>2117</v>
      </c>
      <c r="H216" s="184">
        <v>1</v>
      </c>
      <c r="I216" s="185"/>
      <c r="J216" s="186">
        <f>ROUND(I216*H216,2)</f>
        <v>0</v>
      </c>
      <c r="K216" s="182" t="s">
        <v>1</v>
      </c>
      <c r="L216" s="39"/>
      <c r="M216" s="187" t="s">
        <v>1</v>
      </c>
      <c r="N216" s="188" t="s">
        <v>39</v>
      </c>
      <c r="O216" s="77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1" t="s">
        <v>173</v>
      </c>
      <c r="AT216" s="191" t="s">
        <v>168</v>
      </c>
      <c r="AU216" s="191" t="s">
        <v>80</v>
      </c>
      <c r="AY216" s="19" t="s">
        <v>166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80</v>
      </c>
      <c r="BK216" s="192">
        <f>ROUND(I216*H216,2)</f>
        <v>0</v>
      </c>
      <c r="BL216" s="19" t="s">
        <v>173</v>
      </c>
      <c r="BM216" s="191" t="s">
        <v>1110</v>
      </c>
    </row>
    <row r="217" s="2" customFormat="1" ht="16.5" customHeight="1">
      <c r="A217" s="38"/>
      <c r="B217" s="179"/>
      <c r="C217" s="180" t="s">
        <v>652</v>
      </c>
      <c r="D217" s="180" t="s">
        <v>168</v>
      </c>
      <c r="E217" s="181" t="s">
        <v>830</v>
      </c>
      <c r="F217" s="182" t="s">
        <v>2334</v>
      </c>
      <c r="G217" s="183" t="s">
        <v>2117</v>
      </c>
      <c r="H217" s="184">
        <v>1</v>
      </c>
      <c r="I217" s="185"/>
      <c r="J217" s="186">
        <f>ROUND(I217*H217,2)</f>
        <v>0</v>
      </c>
      <c r="K217" s="182" t="s">
        <v>1</v>
      </c>
      <c r="L217" s="39"/>
      <c r="M217" s="187" t="s">
        <v>1</v>
      </c>
      <c r="N217" s="188" t="s">
        <v>39</v>
      </c>
      <c r="O217" s="77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1" t="s">
        <v>173</v>
      </c>
      <c r="AT217" s="191" t="s">
        <v>168</v>
      </c>
      <c r="AU217" s="191" t="s">
        <v>80</v>
      </c>
      <c r="AY217" s="19" t="s">
        <v>166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80</v>
      </c>
      <c r="BK217" s="192">
        <f>ROUND(I217*H217,2)</f>
        <v>0</v>
      </c>
      <c r="BL217" s="19" t="s">
        <v>173</v>
      </c>
      <c r="BM217" s="191" t="s">
        <v>1119</v>
      </c>
    </row>
    <row r="218" s="2" customFormat="1" ht="24.15" customHeight="1">
      <c r="A218" s="38"/>
      <c r="B218" s="179"/>
      <c r="C218" s="180" t="s">
        <v>657</v>
      </c>
      <c r="D218" s="180" t="s">
        <v>168</v>
      </c>
      <c r="E218" s="181" t="s">
        <v>836</v>
      </c>
      <c r="F218" s="182" t="s">
        <v>2335</v>
      </c>
      <c r="G218" s="183" t="s">
        <v>2117</v>
      </c>
      <c r="H218" s="184">
        <v>1</v>
      </c>
      <c r="I218" s="185"/>
      <c r="J218" s="186">
        <f>ROUND(I218*H218,2)</f>
        <v>0</v>
      </c>
      <c r="K218" s="182" t="s">
        <v>1</v>
      </c>
      <c r="L218" s="39"/>
      <c r="M218" s="187" t="s">
        <v>1</v>
      </c>
      <c r="N218" s="188" t="s">
        <v>39</v>
      </c>
      <c r="O218" s="77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1" t="s">
        <v>173</v>
      </c>
      <c r="AT218" s="191" t="s">
        <v>168</v>
      </c>
      <c r="AU218" s="191" t="s">
        <v>80</v>
      </c>
      <c r="AY218" s="19" t="s">
        <v>166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80</v>
      </c>
      <c r="BK218" s="192">
        <f>ROUND(I218*H218,2)</f>
        <v>0</v>
      </c>
      <c r="BL218" s="19" t="s">
        <v>173</v>
      </c>
      <c r="BM218" s="191" t="s">
        <v>1130</v>
      </c>
    </row>
    <row r="219" s="2" customFormat="1" ht="24.15" customHeight="1">
      <c r="A219" s="38"/>
      <c r="B219" s="179"/>
      <c r="C219" s="180" t="s">
        <v>663</v>
      </c>
      <c r="D219" s="180" t="s">
        <v>168</v>
      </c>
      <c r="E219" s="181" t="s">
        <v>840</v>
      </c>
      <c r="F219" s="182" t="s">
        <v>2336</v>
      </c>
      <c r="G219" s="183" t="s">
        <v>2117</v>
      </c>
      <c r="H219" s="184">
        <v>3</v>
      </c>
      <c r="I219" s="185"/>
      <c r="J219" s="186">
        <f>ROUND(I219*H219,2)</f>
        <v>0</v>
      </c>
      <c r="K219" s="182" t="s">
        <v>1</v>
      </c>
      <c r="L219" s="39"/>
      <c r="M219" s="187" t="s">
        <v>1</v>
      </c>
      <c r="N219" s="188" t="s">
        <v>39</v>
      </c>
      <c r="O219" s="77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1" t="s">
        <v>173</v>
      </c>
      <c r="AT219" s="191" t="s">
        <v>168</v>
      </c>
      <c r="AU219" s="191" t="s">
        <v>80</v>
      </c>
      <c r="AY219" s="19" t="s">
        <v>166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80</v>
      </c>
      <c r="BK219" s="192">
        <f>ROUND(I219*H219,2)</f>
        <v>0</v>
      </c>
      <c r="BL219" s="19" t="s">
        <v>173</v>
      </c>
      <c r="BM219" s="191" t="s">
        <v>1146</v>
      </c>
    </row>
    <row r="220" s="2" customFormat="1" ht="24.15" customHeight="1">
      <c r="A220" s="38"/>
      <c r="B220" s="179"/>
      <c r="C220" s="180" t="s">
        <v>669</v>
      </c>
      <c r="D220" s="180" t="s">
        <v>168</v>
      </c>
      <c r="E220" s="181" t="s">
        <v>845</v>
      </c>
      <c r="F220" s="182" t="s">
        <v>2337</v>
      </c>
      <c r="G220" s="183" t="s">
        <v>2117</v>
      </c>
      <c r="H220" s="184">
        <v>3</v>
      </c>
      <c r="I220" s="185"/>
      <c r="J220" s="186">
        <f>ROUND(I220*H220,2)</f>
        <v>0</v>
      </c>
      <c r="K220" s="182" t="s">
        <v>1</v>
      </c>
      <c r="L220" s="39"/>
      <c r="M220" s="187" t="s">
        <v>1</v>
      </c>
      <c r="N220" s="188" t="s">
        <v>39</v>
      </c>
      <c r="O220" s="77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91" t="s">
        <v>173</v>
      </c>
      <c r="AT220" s="191" t="s">
        <v>168</v>
      </c>
      <c r="AU220" s="191" t="s">
        <v>80</v>
      </c>
      <c r="AY220" s="19" t="s">
        <v>166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9" t="s">
        <v>80</v>
      </c>
      <c r="BK220" s="192">
        <f>ROUND(I220*H220,2)</f>
        <v>0</v>
      </c>
      <c r="BL220" s="19" t="s">
        <v>173</v>
      </c>
      <c r="BM220" s="191" t="s">
        <v>1159</v>
      </c>
    </row>
    <row r="221" s="2" customFormat="1" ht="24.15" customHeight="1">
      <c r="A221" s="38"/>
      <c r="B221" s="179"/>
      <c r="C221" s="180" t="s">
        <v>103</v>
      </c>
      <c r="D221" s="180" t="s">
        <v>168</v>
      </c>
      <c r="E221" s="181" t="s">
        <v>199</v>
      </c>
      <c r="F221" s="182" t="s">
        <v>2338</v>
      </c>
      <c r="G221" s="183" t="s">
        <v>2117</v>
      </c>
      <c r="H221" s="184">
        <v>3</v>
      </c>
      <c r="I221" s="185"/>
      <c r="J221" s="186">
        <f>ROUND(I221*H221,2)</f>
        <v>0</v>
      </c>
      <c r="K221" s="182" t="s">
        <v>1</v>
      </c>
      <c r="L221" s="39"/>
      <c r="M221" s="187" t="s">
        <v>1</v>
      </c>
      <c r="N221" s="188" t="s">
        <v>39</v>
      </c>
      <c r="O221" s="77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91" t="s">
        <v>173</v>
      </c>
      <c r="AT221" s="191" t="s">
        <v>168</v>
      </c>
      <c r="AU221" s="191" t="s">
        <v>80</v>
      </c>
      <c r="AY221" s="19" t="s">
        <v>166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80</v>
      </c>
      <c r="BK221" s="192">
        <f>ROUND(I221*H221,2)</f>
        <v>0</v>
      </c>
      <c r="BL221" s="19" t="s">
        <v>173</v>
      </c>
      <c r="BM221" s="191" t="s">
        <v>1171</v>
      </c>
    </row>
    <row r="222" s="2" customFormat="1" ht="21.75" customHeight="1">
      <c r="A222" s="38"/>
      <c r="B222" s="179"/>
      <c r="C222" s="180" t="s">
        <v>679</v>
      </c>
      <c r="D222" s="180" t="s">
        <v>168</v>
      </c>
      <c r="E222" s="181" t="s">
        <v>858</v>
      </c>
      <c r="F222" s="182" t="s">
        <v>2339</v>
      </c>
      <c r="G222" s="183" t="s">
        <v>2117</v>
      </c>
      <c r="H222" s="184">
        <v>2</v>
      </c>
      <c r="I222" s="185"/>
      <c r="J222" s="186">
        <f>ROUND(I222*H222,2)</f>
        <v>0</v>
      </c>
      <c r="K222" s="182" t="s">
        <v>1</v>
      </c>
      <c r="L222" s="39"/>
      <c r="M222" s="187" t="s">
        <v>1</v>
      </c>
      <c r="N222" s="188" t="s">
        <v>39</v>
      </c>
      <c r="O222" s="77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91" t="s">
        <v>173</v>
      </c>
      <c r="AT222" s="191" t="s">
        <v>168</v>
      </c>
      <c r="AU222" s="191" t="s">
        <v>80</v>
      </c>
      <c r="AY222" s="19" t="s">
        <v>166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9" t="s">
        <v>80</v>
      </c>
      <c r="BK222" s="192">
        <f>ROUND(I222*H222,2)</f>
        <v>0</v>
      </c>
      <c r="BL222" s="19" t="s">
        <v>173</v>
      </c>
      <c r="BM222" s="191" t="s">
        <v>1186</v>
      </c>
    </row>
    <row r="223" s="2" customFormat="1" ht="16.5" customHeight="1">
      <c r="A223" s="38"/>
      <c r="B223" s="179"/>
      <c r="C223" s="180" t="s">
        <v>684</v>
      </c>
      <c r="D223" s="180" t="s">
        <v>168</v>
      </c>
      <c r="E223" s="181" t="s">
        <v>862</v>
      </c>
      <c r="F223" s="182" t="s">
        <v>2340</v>
      </c>
      <c r="G223" s="183" t="s">
        <v>2117</v>
      </c>
      <c r="H223" s="184">
        <v>1</v>
      </c>
      <c r="I223" s="185"/>
      <c r="J223" s="186">
        <f>ROUND(I223*H223,2)</f>
        <v>0</v>
      </c>
      <c r="K223" s="182" t="s">
        <v>1</v>
      </c>
      <c r="L223" s="39"/>
      <c r="M223" s="187" t="s">
        <v>1</v>
      </c>
      <c r="N223" s="188" t="s">
        <v>39</v>
      </c>
      <c r="O223" s="77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1" t="s">
        <v>173</v>
      </c>
      <c r="AT223" s="191" t="s">
        <v>168</v>
      </c>
      <c r="AU223" s="191" t="s">
        <v>80</v>
      </c>
      <c r="AY223" s="19" t="s">
        <v>166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80</v>
      </c>
      <c r="BK223" s="192">
        <f>ROUND(I223*H223,2)</f>
        <v>0</v>
      </c>
      <c r="BL223" s="19" t="s">
        <v>173</v>
      </c>
      <c r="BM223" s="191" t="s">
        <v>1195</v>
      </c>
    </row>
    <row r="224" s="2" customFormat="1" ht="21.75" customHeight="1">
      <c r="A224" s="38"/>
      <c r="B224" s="179"/>
      <c r="C224" s="180" t="s">
        <v>690</v>
      </c>
      <c r="D224" s="180" t="s">
        <v>168</v>
      </c>
      <c r="E224" s="181" t="s">
        <v>868</v>
      </c>
      <c r="F224" s="182" t="s">
        <v>2341</v>
      </c>
      <c r="G224" s="183" t="s">
        <v>2117</v>
      </c>
      <c r="H224" s="184">
        <v>3</v>
      </c>
      <c r="I224" s="185"/>
      <c r="J224" s="186">
        <f>ROUND(I224*H224,2)</f>
        <v>0</v>
      </c>
      <c r="K224" s="182" t="s">
        <v>1</v>
      </c>
      <c r="L224" s="39"/>
      <c r="M224" s="187" t="s">
        <v>1</v>
      </c>
      <c r="N224" s="188" t="s">
        <v>39</v>
      </c>
      <c r="O224" s="77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91" t="s">
        <v>173</v>
      </c>
      <c r="AT224" s="191" t="s">
        <v>168</v>
      </c>
      <c r="AU224" s="191" t="s">
        <v>80</v>
      </c>
      <c r="AY224" s="19" t="s">
        <v>166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80</v>
      </c>
      <c r="BK224" s="192">
        <f>ROUND(I224*H224,2)</f>
        <v>0</v>
      </c>
      <c r="BL224" s="19" t="s">
        <v>173</v>
      </c>
      <c r="BM224" s="191" t="s">
        <v>1204</v>
      </c>
    </row>
    <row r="225" s="2" customFormat="1" ht="21.75" customHeight="1">
      <c r="A225" s="38"/>
      <c r="B225" s="179"/>
      <c r="C225" s="180" t="s">
        <v>694</v>
      </c>
      <c r="D225" s="180" t="s">
        <v>168</v>
      </c>
      <c r="E225" s="181" t="s">
        <v>876</v>
      </c>
      <c r="F225" s="182" t="s">
        <v>2342</v>
      </c>
      <c r="G225" s="183" t="s">
        <v>2117</v>
      </c>
      <c r="H225" s="184">
        <v>2</v>
      </c>
      <c r="I225" s="185"/>
      <c r="J225" s="186">
        <f>ROUND(I225*H225,2)</f>
        <v>0</v>
      </c>
      <c r="K225" s="182" t="s">
        <v>1</v>
      </c>
      <c r="L225" s="39"/>
      <c r="M225" s="187" t="s">
        <v>1</v>
      </c>
      <c r="N225" s="188" t="s">
        <v>39</v>
      </c>
      <c r="O225" s="77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1" t="s">
        <v>173</v>
      </c>
      <c r="AT225" s="191" t="s">
        <v>168</v>
      </c>
      <c r="AU225" s="191" t="s">
        <v>80</v>
      </c>
      <c r="AY225" s="19" t="s">
        <v>166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80</v>
      </c>
      <c r="BK225" s="192">
        <f>ROUND(I225*H225,2)</f>
        <v>0</v>
      </c>
      <c r="BL225" s="19" t="s">
        <v>173</v>
      </c>
      <c r="BM225" s="191" t="s">
        <v>1215</v>
      </c>
    </row>
    <row r="226" s="2" customFormat="1" ht="21.75" customHeight="1">
      <c r="A226" s="38"/>
      <c r="B226" s="179"/>
      <c r="C226" s="180" t="s">
        <v>698</v>
      </c>
      <c r="D226" s="180" t="s">
        <v>168</v>
      </c>
      <c r="E226" s="181" t="s">
        <v>888</v>
      </c>
      <c r="F226" s="182" t="s">
        <v>2343</v>
      </c>
      <c r="G226" s="183" t="s">
        <v>2117</v>
      </c>
      <c r="H226" s="184">
        <v>1</v>
      </c>
      <c r="I226" s="185"/>
      <c r="J226" s="186">
        <f>ROUND(I226*H226,2)</f>
        <v>0</v>
      </c>
      <c r="K226" s="182" t="s">
        <v>1</v>
      </c>
      <c r="L226" s="39"/>
      <c r="M226" s="187" t="s">
        <v>1</v>
      </c>
      <c r="N226" s="188" t="s">
        <v>39</v>
      </c>
      <c r="O226" s="77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1" t="s">
        <v>173</v>
      </c>
      <c r="AT226" s="191" t="s">
        <v>168</v>
      </c>
      <c r="AU226" s="191" t="s">
        <v>80</v>
      </c>
      <c r="AY226" s="19" t="s">
        <v>166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80</v>
      </c>
      <c r="BK226" s="192">
        <f>ROUND(I226*H226,2)</f>
        <v>0</v>
      </c>
      <c r="BL226" s="19" t="s">
        <v>173</v>
      </c>
      <c r="BM226" s="191" t="s">
        <v>1223</v>
      </c>
    </row>
    <row r="227" s="2" customFormat="1" ht="21.75" customHeight="1">
      <c r="A227" s="38"/>
      <c r="B227" s="179"/>
      <c r="C227" s="180" t="s">
        <v>703</v>
      </c>
      <c r="D227" s="180" t="s">
        <v>168</v>
      </c>
      <c r="E227" s="181" t="s">
        <v>894</v>
      </c>
      <c r="F227" s="182" t="s">
        <v>2344</v>
      </c>
      <c r="G227" s="183" t="s">
        <v>2117</v>
      </c>
      <c r="H227" s="184">
        <v>1</v>
      </c>
      <c r="I227" s="185"/>
      <c r="J227" s="186">
        <f>ROUND(I227*H227,2)</f>
        <v>0</v>
      </c>
      <c r="K227" s="182" t="s">
        <v>1</v>
      </c>
      <c r="L227" s="39"/>
      <c r="M227" s="187" t="s">
        <v>1</v>
      </c>
      <c r="N227" s="188" t="s">
        <v>39</v>
      </c>
      <c r="O227" s="77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1" t="s">
        <v>173</v>
      </c>
      <c r="AT227" s="191" t="s">
        <v>168</v>
      </c>
      <c r="AU227" s="191" t="s">
        <v>80</v>
      </c>
      <c r="AY227" s="19" t="s">
        <v>166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80</v>
      </c>
      <c r="BK227" s="192">
        <f>ROUND(I227*H227,2)</f>
        <v>0</v>
      </c>
      <c r="BL227" s="19" t="s">
        <v>173</v>
      </c>
      <c r="BM227" s="191" t="s">
        <v>1230</v>
      </c>
    </row>
    <row r="228" s="2" customFormat="1" ht="16.5" customHeight="1">
      <c r="A228" s="38"/>
      <c r="B228" s="179"/>
      <c r="C228" s="180" t="s">
        <v>707</v>
      </c>
      <c r="D228" s="180" t="s">
        <v>168</v>
      </c>
      <c r="E228" s="181" t="s">
        <v>899</v>
      </c>
      <c r="F228" s="182" t="s">
        <v>2345</v>
      </c>
      <c r="G228" s="183" t="s">
        <v>2117</v>
      </c>
      <c r="H228" s="184">
        <v>1</v>
      </c>
      <c r="I228" s="185"/>
      <c r="J228" s="186">
        <f>ROUND(I228*H228,2)</f>
        <v>0</v>
      </c>
      <c r="K228" s="182" t="s">
        <v>1</v>
      </c>
      <c r="L228" s="39"/>
      <c r="M228" s="187" t="s">
        <v>1</v>
      </c>
      <c r="N228" s="188" t="s">
        <v>39</v>
      </c>
      <c r="O228" s="77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1" t="s">
        <v>173</v>
      </c>
      <c r="AT228" s="191" t="s">
        <v>168</v>
      </c>
      <c r="AU228" s="191" t="s">
        <v>80</v>
      </c>
      <c r="AY228" s="19" t="s">
        <v>166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9" t="s">
        <v>80</v>
      </c>
      <c r="BK228" s="192">
        <f>ROUND(I228*H228,2)</f>
        <v>0</v>
      </c>
      <c r="BL228" s="19" t="s">
        <v>173</v>
      </c>
      <c r="BM228" s="191" t="s">
        <v>1240</v>
      </c>
    </row>
    <row r="229" s="2" customFormat="1" ht="16.5" customHeight="1">
      <c r="A229" s="38"/>
      <c r="B229" s="179"/>
      <c r="C229" s="180" t="s">
        <v>711</v>
      </c>
      <c r="D229" s="180" t="s">
        <v>168</v>
      </c>
      <c r="E229" s="181" t="s">
        <v>903</v>
      </c>
      <c r="F229" s="182" t="s">
        <v>2346</v>
      </c>
      <c r="G229" s="183" t="s">
        <v>391</v>
      </c>
      <c r="H229" s="184">
        <v>5</v>
      </c>
      <c r="I229" s="185"/>
      <c r="J229" s="186">
        <f>ROUND(I229*H229,2)</f>
        <v>0</v>
      </c>
      <c r="K229" s="182" t="s">
        <v>1</v>
      </c>
      <c r="L229" s="39"/>
      <c r="M229" s="187" t="s">
        <v>1</v>
      </c>
      <c r="N229" s="188" t="s">
        <v>39</v>
      </c>
      <c r="O229" s="77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1" t="s">
        <v>173</v>
      </c>
      <c r="AT229" s="191" t="s">
        <v>168</v>
      </c>
      <c r="AU229" s="191" t="s">
        <v>80</v>
      </c>
      <c r="AY229" s="19" t="s">
        <v>166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80</v>
      </c>
      <c r="BK229" s="192">
        <f>ROUND(I229*H229,2)</f>
        <v>0</v>
      </c>
      <c r="BL229" s="19" t="s">
        <v>173</v>
      </c>
      <c r="BM229" s="191" t="s">
        <v>1249</v>
      </c>
    </row>
    <row r="230" s="2" customFormat="1" ht="16.5" customHeight="1">
      <c r="A230" s="38"/>
      <c r="B230" s="179"/>
      <c r="C230" s="180" t="s">
        <v>715</v>
      </c>
      <c r="D230" s="180" t="s">
        <v>168</v>
      </c>
      <c r="E230" s="181" t="s">
        <v>907</v>
      </c>
      <c r="F230" s="182" t="s">
        <v>2347</v>
      </c>
      <c r="G230" s="183" t="s">
        <v>391</v>
      </c>
      <c r="H230" s="184">
        <v>5</v>
      </c>
      <c r="I230" s="185"/>
      <c r="J230" s="186">
        <f>ROUND(I230*H230,2)</f>
        <v>0</v>
      </c>
      <c r="K230" s="182" t="s">
        <v>1</v>
      </c>
      <c r="L230" s="39"/>
      <c r="M230" s="187" t="s">
        <v>1</v>
      </c>
      <c r="N230" s="188" t="s">
        <v>39</v>
      </c>
      <c r="O230" s="77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1" t="s">
        <v>173</v>
      </c>
      <c r="AT230" s="191" t="s">
        <v>168</v>
      </c>
      <c r="AU230" s="191" t="s">
        <v>80</v>
      </c>
      <c r="AY230" s="19" t="s">
        <v>166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80</v>
      </c>
      <c r="BK230" s="192">
        <f>ROUND(I230*H230,2)</f>
        <v>0</v>
      </c>
      <c r="BL230" s="19" t="s">
        <v>173</v>
      </c>
      <c r="BM230" s="191" t="s">
        <v>1259</v>
      </c>
    </row>
    <row r="231" s="2" customFormat="1" ht="16.5" customHeight="1">
      <c r="A231" s="38"/>
      <c r="B231" s="179"/>
      <c r="C231" s="180" t="s">
        <v>723</v>
      </c>
      <c r="D231" s="180" t="s">
        <v>168</v>
      </c>
      <c r="E231" s="181" t="s">
        <v>915</v>
      </c>
      <c r="F231" s="182" t="s">
        <v>2348</v>
      </c>
      <c r="G231" s="183" t="s">
        <v>391</v>
      </c>
      <c r="H231" s="184">
        <v>20</v>
      </c>
      <c r="I231" s="185"/>
      <c r="J231" s="186">
        <f>ROUND(I231*H231,2)</f>
        <v>0</v>
      </c>
      <c r="K231" s="182" t="s">
        <v>1</v>
      </c>
      <c r="L231" s="39"/>
      <c r="M231" s="187" t="s">
        <v>1</v>
      </c>
      <c r="N231" s="188" t="s">
        <v>39</v>
      </c>
      <c r="O231" s="77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1" t="s">
        <v>173</v>
      </c>
      <c r="AT231" s="191" t="s">
        <v>168</v>
      </c>
      <c r="AU231" s="191" t="s">
        <v>80</v>
      </c>
      <c r="AY231" s="19" t="s">
        <v>166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80</v>
      </c>
      <c r="BK231" s="192">
        <f>ROUND(I231*H231,2)</f>
        <v>0</v>
      </c>
      <c r="BL231" s="19" t="s">
        <v>173</v>
      </c>
      <c r="BM231" s="191" t="s">
        <v>1268</v>
      </c>
    </row>
    <row r="232" s="2" customFormat="1" ht="16.5" customHeight="1">
      <c r="A232" s="38"/>
      <c r="B232" s="179"/>
      <c r="C232" s="180" t="s">
        <v>284</v>
      </c>
      <c r="D232" s="180" t="s">
        <v>168</v>
      </c>
      <c r="E232" s="181" t="s">
        <v>920</v>
      </c>
      <c r="F232" s="182" t="s">
        <v>2349</v>
      </c>
      <c r="G232" s="183" t="s">
        <v>391</v>
      </c>
      <c r="H232" s="184">
        <v>3</v>
      </c>
      <c r="I232" s="185"/>
      <c r="J232" s="186">
        <f>ROUND(I232*H232,2)</f>
        <v>0</v>
      </c>
      <c r="K232" s="182" t="s">
        <v>1</v>
      </c>
      <c r="L232" s="39"/>
      <c r="M232" s="187" t="s">
        <v>1</v>
      </c>
      <c r="N232" s="188" t="s">
        <v>39</v>
      </c>
      <c r="O232" s="77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1" t="s">
        <v>173</v>
      </c>
      <c r="AT232" s="191" t="s">
        <v>168</v>
      </c>
      <c r="AU232" s="191" t="s">
        <v>80</v>
      </c>
      <c r="AY232" s="19" t="s">
        <v>166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80</v>
      </c>
      <c r="BK232" s="192">
        <f>ROUND(I232*H232,2)</f>
        <v>0</v>
      </c>
      <c r="BL232" s="19" t="s">
        <v>173</v>
      </c>
      <c r="BM232" s="191" t="s">
        <v>1277</v>
      </c>
    </row>
    <row r="233" s="2" customFormat="1" ht="16.5" customHeight="1">
      <c r="A233" s="38"/>
      <c r="B233" s="179"/>
      <c r="C233" s="180" t="s">
        <v>365</v>
      </c>
      <c r="D233" s="180" t="s">
        <v>168</v>
      </c>
      <c r="E233" s="181" t="s">
        <v>929</v>
      </c>
      <c r="F233" s="182" t="s">
        <v>2350</v>
      </c>
      <c r="G233" s="183" t="s">
        <v>391</v>
      </c>
      <c r="H233" s="184">
        <v>3</v>
      </c>
      <c r="I233" s="185"/>
      <c r="J233" s="186">
        <f>ROUND(I233*H233,2)</f>
        <v>0</v>
      </c>
      <c r="K233" s="182" t="s">
        <v>1</v>
      </c>
      <c r="L233" s="39"/>
      <c r="M233" s="187" t="s">
        <v>1</v>
      </c>
      <c r="N233" s="188" t="s">
        <v>39</v>
      </c>
      <c r="O233" s="77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1" t="s">
        <v>173</v>
      </c>
      <c r="AT233" s="191" t="s">
        <v>168</v>
      </c>
      <c r="AU233" s="191" t="s">
        <v>80</v>
      </c>
      <c r="AY233" s="19" t="s">
        <v>166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80</v>
      </c>
      <c r="BK233" s="192">
        <f>ROUND(I233*H233,2)</f>
        <v>0</v>
      </c>
      <c r="BL233" s="19" t="s">
        <v>173</v>
      </c>
      <c r="BM233" s="191" t="s">
        <v>1286</v>
      </c>
    </row>
    <row r="234" s="2" customFormat="1" ht="16.5" customHeight="1">
      <c r="A234" s="38"/>
      <c r="B234" s="179"/>
      <c r="C234" s="180" t="s">
        <v>739</v>
      </c>
      <c r="D234" s="180" t="s">
        <v>168</v>
      </c>
      <c r="E234" s="181" t="s">
        <v>934</v>
      </c>
      <c r="F234" s="182" t="s">
        <v>2351</v>
      </c>
      <c r="G234" s="183" t="s">
        <v>391</v>
      </c>
      <c r="H234" s="184">
        <v>275</v>
      </c>
      <c r="I234" s="185"/>
      <c r="J234" s="186">
        <f>ROUND(I234*H234,2)</f>
        <v>0</v>
      </c>
      <c r="K234" s="182" t="s">
        <v>1</v>
      </c>
      <c r="L234" s="39"/>
      <c r="M234" s="187" t="s">
        <v>1</v>
      </c>
      <c r="N234" s="188" t="s">
        <v>39</v>
      </c>
      <c r="O234" s="77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91" t="s">
        <v>173</v>
      </c>
      <c r="AT234" s="191" t="s">
        <v>168</v>
      </c>
      <c r="AU234" s="191" t="s">
        <v>80</v>
      </c>
      <c r="AY234" s="19" t="s">
        <v>166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80</v>
      </c>
      <c r="BK234" s="192">
        <f>ROUND(I234*H234,2)</f>
        <v>0</v>
      </c>
      <c r="BL234" s="19" t="s">
        <v>173</v>
      </c>
      <c r="BM234" s="191" t="s">
        <v>1297</v>
      </c>
    </row>
    <row r="235" s="2" customFormat="1" ht="16.5" customHeight="1">
      <c r="A235" s="38"/>
      <c r="B235" s="179"/>
      <c r="C235" s="180" t="s">
        <v>745</v>
      </c>
      <c r="D235" s="180" t="s">
        <v>168</v>
      </c>
      <c r="E235" s="181" t="s">
        <v>938</v>
      </c>
      <c r="F235" s="182" t="s">
        <v>2352</v>
      </c>
      <c r="G235" s="183" t="s">
        <v>391</v>
      </c>
      <c r="H235" s="184">
        <v>35</v>
      </c>
      <c r="I235" s="185"/>
      <c r="J235" s="186">
        <f>ROUND(I235*H235,2)</f>
        <v>0</v>
      </c>
      <c r="K235" s="182" t="s">
        <v>1</v>
      </c>
      <c r="L235" s="39"/>
      <c r="M235" s="187" t="s">
        <v>1</v>
      </c>
      <c r="N235" s="188" t="s">
        <v>39</v>
      </c>
      <c r="O235" s="77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1" t="s">
        <v>173</v>
      </c>
      <c r="AT235" s="191" t="s">
        <v>168</v>
      </c>
      <c r="AU235" s="191" t="s">
        <v>80</v>
      </c>
      <c r="AY235" s="19" t="s">
        <v>166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9" t="s">
        <v>80</v>
      </c>
      <c r="BK235" s="192">
        <f>ROUND(I235*H235,2)</f>
        <v>0</v>
      </c>
      <c r="BL235" s="19" t="s">
        <v>173</v>
      </c>
      <c r="BM235" s="191" t="s">
        <v>1307</v>
      </c>
    </row>
    <row r="236" s="2" customFormat="1" ht="16.5" customHeight="1">
      <c r="A236" s="38"/>
      <c r="B236" s="179"/>
      <c r="C236" s="180" t="s">
        <v>749</v>
      </c>
      <c r="D236" s="180" t="s">
        <v>168</v>
      </c>
      <c r="E236" s="181" t="s">
        <v>942</v>
      </c>
      <c r="F236" s="182" t="s">
        <v>2353</v>
      </c>
      <c r="G236" s="183" t="s">
        <v>391</v>
      </c>
      <c r="H236" s="184">
        <v>170</v>
      </c>
      <c r="I236" s="185"/>
      <c r="J236" s="186">
        <f>ROUND(I236*H236,2)</f>
        <v>0</v>
      </c>
      <c r="K236" s="182" t="s">
        <v>1</v>
      </c>
      <c r="L236" s="39"/>
      <c r="M236" s="187" t="s">
        <v>1</v>
      </c>
      <c r="N236" s="188" t="s">
        <v>39</v>
      </c>
      <c r="O236" s="77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91" t="s">
        <v>173</v>
      </c>
      <c r="AT236" s="191" t="s">
        <v>168</v>
      </c>
      <c r="AU236" s="191" t="s">
        <v>80</v>
      </c>
      <c r="AY236" s="19" t="s">
        <v>166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80</v>
      </c>
      <c r="BK236" s="192">
        <f>ROUND(I236*H236,2)</f>
        <v>0</v>
      </c>
      <c r="BL236" s="19" t="s">
        <v>173</v>
      </c>
      <c r="BM236" s="191" t="s">
        <v>1318</v>
      </c>
    </row>
    <row r="237" s="2" customFormat="1" ht="16.5" customHeight="1">
      <c r="A237" s="38"/>
      <c r="B237" s="179"/>
      <c r="C237" s="180" t="s">
        <v>755</v>
      </c>
      <c r="D237" s="180" t="s">
        <v>168</v>
      </c>
      <c r="E237" s="181" t="s">
        <v>946</v>
      </c>
      <c r="F237" s="182" t="s">
        <v>2354</v>
      </c>
      <c r="G237" s="183" t="s">
        <v>391</v>
      </c>
      <c r="H237" s="184">
        <v>5</v>
      </c>
      <c r="I237" s="185"/>
      <c r="J237" s="186">
        <f>ROUND(I237*H237,2)</f>
        <v>0</v>
      </c>
      <c r="K237" s="182" t="s">
        <v>1</v>
      </c>
      <c r="L237" s="39"/>
      <c r="M237" s="187" t="s">
        <v>1</v>
      </c>
      <c r="N237" s="188" t="s">
        <v>39</v>
      </c>
      <c r="O237" s="77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1" t="s">
        <v>173</v>
      </c>
      <c r="AT237" s="191" t="s">
        <v>168</v>
      </c>
      <c r="AU237" s="191" t="s">
        <v>80</v>
      </c>
      <c r="AY237" s="19" t="s">
        <v>166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80</v>
      </c>
      <c r="BK237" s="192">
        <f>ROUND(I237*H237,2)</f>
        <v>0</v>
      </c>
      <c r="BL237" s="19" t="s">
        <v>173</v>
      </c>
      <c r="BM237" s="191" t="s">
        <v>1326</v>
      </c>
    </row>
    <row r="238" s="2" customFormat="1" ht="16.5" customHeight="1">
      <c r="A238" s="38"/>
      <c r="B238" s="179"/>
      <c r="C238" s="180" t="s">
        <v>760</v>
      </c>
      <c r="D238" s="180" t="s">
        <v>168</v>
      </c>
      <c r="E238" s="181" t="s">
        <v>950</v>
      </c>
      <c r="F238" s="182" t="s">
        <v>2355</v>
      </c>
      <c r="G238" s="183" t="s">
        <v>391</v>
      </c>
      <c r="H238" s="184">
        <v>15</v>
      </c>
      <c r="I238" s="185"/>
      <c r="J238" s="186">
        <f>ROUND(I238*H238,2)</f>
        <v>0</v>
      </c>
      <c r="K238" s="182" t="s">
        <v>1</v>
      </c>
      <c r="L238" s="39"/>
      <c r="M238" s="187" t="s">
        <v>1</v>
      </c>
      <c r="N238" s="188" t="s">
        <v>39</v>
      </c>
      <c r="O238" s="77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1" t="s">
        <v>173</v>
      </c>
      <c r="AT238" s="191" t="s">
        <v>168</v>
      </c>
      <c r="AU238" s="191" t="s">
        <v>80</v>
      </c>
      <c r="AY238" s="19" t="s">
        <v>166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80</v>
      </c>
      <c r="BK238" s="192">
        <f>ROUND(I238*H238,2)</f>
        <v>0</v>
      </c>
      <c r="BL238" s="19" t="s">
        <v>173</v>
      </c>
      <c r="BM238" s="191" t="s">
        <v>1335</v>
      </c>
    </row>
    <row r="239" s="2" customFormat="1" ht="21.75" customHeight="1">
      <c r="A239" s="38"/>
      <c r="B239" s="179"/>
      <c r="C239" s="180" t="s">
        <v>764</v>
      </c>
      <c r="D239" s="180" t="s">
        <v>168</v>
      </c>
      <c r="E239" s="181" t="s">
        <v>954</v>
      </c>
      <c r="F239" s="182" t="s">
        <v>2356</v>
      </c>
      <c r="G239" s="183" t="s">
        <v>391</v>
      </c>
      <c r="H239" s="184">
        <v>2</v>
      </c>
      <c r="I239" s="185"/>
      <c r="J239" s="186">
        <f>ROUND(I239*H239,2)</f>
        <v>0</v>
      </c>
      <c r="K239" s="182" t="s">
        <v>1</v>
      </c>
      <c r="L239" s="39"/>
      <c r="M239" s="187" t="s">
        <v>1</v>
      </c>
      <c r="N239" s="188" t="s">
        <v>39</v>
      </c>
      <c r="O239" s="77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1" t="s">
        <v>173</v>
      </c>
      <c r="AT239" s="191" t="s">
        <v>168</v>
      </c>
      <c r="AU239" s="191" t="s">
        <v>80</v>
      </c>
      <c r="AY239" s="19" t="s">
        <v>166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80</v>
      </c>
      <c r="BK239" s="192">
        <f>ROUND(I239*H239,2)</f>
        <v>0</v>
      </c>
      <c r="BL239" s="19" t="s">
        <v>173</v>
      </c>
      <c r="BM239" s="191" t="s">
        <v>1345</v>
      </c>
    </row>
    <row r="240" s="2" customFormat="1" ht="21.75" customHeight="1">
      <c r="A240" s="38"/>
      <c r="B240" s="179"/>
      <c r="C240" s="180" t="s">
        <v>768</v>
      </c>
      <c r="D240" s="180" t="s">
        <v>168</v>
      </c>
      <c r="E240" s="181" t="s">
        <v>958</v>
      </c>
      <c r="F240" s="182" t="s">
        <v>2357</v>
      </c>
      <c r="G240" s="183" t="s">
        <v>391</v>
      </c>
      <c r="H240" s="184">
        <v>5</v>
      </c>
      <c r="I240" s="185"/>
      <c r="J240" s="186">
        <f>ROUND(I240*H240,2)</f>
        <v>0</v>
      </c>
      <c r="K240" s="182" t="s">
        <v>1</v>
      </c>
      <c r="L240" s="39"/>
      <c r="M240" s="187" t="s">
        <v>1</v>
      </c>
      <c r="N240" s="188" t="s">
        <v>39</v>
      </c>
      <c r="O240" s="77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91" t="s">
        <v>173</v>
      </c>
      <c r="AT240" s="191" t="s">
        <v>168</v>
      </c>
      <c r="AU240" s="191" t="s">
        <v>80</v>
      </c>
      <c r="AY240" s="19" t="s">
        <v>166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80</v>
      </c>
      <c r="BK240" s="192">
        <f>ROUND(I240*H240,2)</f>
        <v>0</v>
      </c>
      <c r="BL240" s="19" t="s">
        <v>173</v>
      </c>
      <c r="BM240" s="191" t="s">
        <v>1356</v>
      </c>
    </row>
    <row r="241" s="2" customFormat="1" ht="16.5" customHeight="1">
      <c r="A241" s="38"/>
      <c r="B241" s="179"/>
      <c r="C241" s="180" t="s">
        <v>774</v>
      </c>
      <c r="D241" s="180" t="s">
        <v>168</v>
      </c>
      <c r="E241" s="181" t="s">
        <v>962</v>
      </c>
      <c r="F241" s="182" t="s">
        <v>2358</v>
      </c>
      <c r="G241" s="183" t="s">
        <v>391</v>
      </c>
      <c r="H241" s="184">
        <v>1</v>
      </c>
      <c r="I241" s="185"/>
      <c r="J241" s="186">
        <f>ROUND(I241*H241,2)</f>
        <v>0</v>
      </c>
      <c r="K241" s="182" t="s">
        <v>1</v>
      </c>
      <c r="L241" s="39"/>
      <c r="M241" s="187" t="s">
        <v>1</v>
      </c>
      <c r="N241" s="188" t="s">
        <v>39</v>
      </c>
      <c r="O241" s="77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1" t="s">
        <v>173</v>
      </c>
      <c r="AT241" s="191" t="s">
        <v>168</v>
      </c>
      <c r="AU241" s="191" t="s">
        <v>80</v>
      </c>
      <c r="AY241" s="19" t="s">
        <v>166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80</v>
      </c>
      <c r="BK241" s="192">
        <f>ROUND(I241*H241,2)</f>
        <v>0</v>
      </c>
      <c r="BL241" s="19" t="s">
        <v>173</v>
      </c>
      <c r="BM241" s="191" t="s">
        <v>1364</v>
      </c>
    </row>
    <row r="242" s="2" customFormat="1" ht="16.5" customHeight="1">
      <c r="A242" s="38"/>
      <c r="B242" s="179"/>
      <c r="C242" s="180" t="s">
        <v>792</v>
      </c>
      <c r="D242" s="180" t="s">
        <v>168</v>
      </c>
      <c r="E242" s="181" t="s">
        <v>2359</v>
      </c>
      <c r="F242" s="182" t="s">
        <v>2360</v>
      </c>
      <c r="G242" s="183" t="s">
        <v>391</v>
      </c>
      <c r="H242" s="184">
        <v>160</v>
      </c>
      <c r="I242" s="185"/>
      <c r="J242" s="186">
        <f>ROUND(I242*H242,2)</f>
        <v>0</v>
      </c>
      <c r="K242" s="182" t="s">
        <v>1</v>
      </c>
      <c r="L242" s="39"/>
      <c r="M242" s="187" t="s">
        <v>1</v>
      </c>
      <c r="N242" s="188" t="s">
        <v>39</v>
      </c>
      <c r="O242" s="77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1" t="s">
        <v>173</v>
      </c>
      <c r="AT242" s="191" t="s">
        <v>168</v>
      </c>
      <c r="AU242" s="191" t="s">
        <v>80</v>
      </c>
      <c r="AY242" s="19" t="s">
        <v>166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80</v>
      </c>
      <c r="BK242" s="192">
        <f>ROUND(I242*H242,2)</f>
        <v>0</v>
      </c>
      <c r="BL242" s="19" t="s">
        <v>173</v>
      </c>
      <c r="BM242" s="191" t="s">
        <v>1374</v>
      </c>
    </row>
    <row r="243" s="2" customFormat="1" ht="16.5" customHeight="1">
      <c r="A243" s="38"/>
      <c r="B243" s="179"/>
      <c r="C243" s="180" t="s">
        <v>796</v>
      </c>
      <c r="D243" s="180" t="s">
        <v>168</v>
      </c>
      <c r="E243" s="181" t="s">
        <v>2361</v>
      </c>
      <c r="F243" s="182" t="s">
        <v>2362</v>
      </c>
      <c r="G243" s="183" t="s">
        <v>391</v>
      </c>
      <c r="H243" s="184">
        <v>5</v>
      </c>
      <c r="I243" s="185"/>
      <c r="J243" s="186">
        <f>ROUND(I243*H243,2)</f>
        <v>0</v>
      </c>
      <c r="K243" s="182" t="s">
        <v>1</v>
      </c>
      <c r="L243" s="39"/>
      <c r="M243" s="187" t="s">
        <v>1</v>
      </c>
      <c r="N243" s="188" t="s">
        <v>39</v>
      </c>
      <c r="O243" s="77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1" t="s">
        <v>173</v>
      </c>
      <c r="AT243" s="191" t="s">
        <v>168</v>
      </c>
      <c r="AU243" s="191" t="s">
        <v>80</v>
      </c>
      <c r="AY243" s="19" t="s">
        <v>166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9" t="s">
        <v>80</v>
      </c>
      <c r="BK243" s="192">
        <f>ROUND(I243*H243,2)</f>
        <v>0</v>
      </c>
      <c r="BL243" s="19" t="s">
        <v>173</v>
      </c>
      <c r="BM243" s="191" t="s">
        <v>1387</v>
      </c>
    </row>
    <row r="244" s="2" customFormat="1" ht="24.15" customHeight="1">
      <c r="A244" s="38"/>
      <c r="B244" s="179"/>
      <c r="C244" s="180" t="s">
        <v>801</v>
      </c>
      <c r="D244" s="180" t="s">
        <v>168</v>
      </c>
      <c r="E244" s="181" t="s">
        <v>966</v>
      </c>
      <c r="F244" s="182" t="s">
        <v>2363</v>
      </c>
      <c r="G244" s="183" t="s">
        <v>2117</v>
      </c>
      <c r="H244" s="184">
        <v>64</v>
      </c>
      <c r="I244" s="185"/>
      <c r="J244" s="186">
        <f>ROUND(I244*H244,2)</f>
        <v>0</v>
      </c>
      <c r="K244" s="182" t="s">
        <v>1</v>
      </c>
      <c r="L244" s="39"/>
      <c r="M244" s="187" t="s">
        <v>1</v>
      </c>
      <c r="N244" s="188" t="s">
        <v>39</v>
      </c>
      <c r="O244" s="77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1" t="s">
        <v>173</v>
      </c>
      <c r="AT244" s="191" t="s">
        <v>168</v>
      </c>
      <c r="AU244" s="191" t="s">
        <v>80</v>
      </c>
      <c r="AY244" s="19" t="s">
        <v>166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9" t="s">
        <v>80</v>
      </c>
      <c r="BK244" s="192">
        <f>ROUND(I244*H244,2)</f>
        <v>0</v>
      </c>
      <c r="BL244" s="19" t="s">
        <v>173</v>
      </c>
      <c r="BM244" s="191" t="s">
        <v>1400</v>
      </c>
    </row>
    <row r="245" s="2" customFormat="1" ht="16.5" customHeight="1">
      <c r="A245" s="38"/>
      <c r="B245" s="179"/>
      <c r="C245" s="180" t="s">
        <v>810</v>
      </c>
      <c r="D245" s="180" t="s">
        <v>168</v>
      </c>
      <c r="E245" s="181" t="s">
        <v>970</v>
      </c>
      <c r="F245" s="182" t="s">
        <v>2364</v>
      </c>
      <c r="G245" s="183" t="s">
        <v>2117</v>
      </c>
      <c r="H245" s="184">
        <v>350</v>
      </c>
      <c r="I245" s="185"/>
      <c r="J245" s="186">
        <f>ROUND(I245*H245,2)</f>
        <v>0</v>
      </c>
      <c r="K245" s="182" t="s">
        <v>1</v>
      </c>
      <c r="L245" s="39"/>
      <c r="M245" s="187" t="s">
        <v>1</v>
      </c>
      <c r="N245" s="188" t="s">
        <v>39</v>
      </c>
      <c r="O245" s="77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1" t="s">
        <v>173</v>
      </c>
      <c r="AT245" s="191" t="s">
        <v>168</v>
      </c>
      <c r="AU245" s="191" t="s">
        <v>80</v>
      </c>
      <c r="AY245" s="19" t="s">
        <v>166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80</v>
      </c>
      <c r="BK245" s="192">
        <f>ROUND(I245*H245,2)</f>
        <v>0</v>
      </c>
      <c r="BL245" s="19" t="s">
        <v>173</v>
      </c>
      <c r="BM245" s="191" t="s">
        <v>1409</v>
      </c>
    </row>
    <row r="246" s="2" customFormat="1" ht="16.5" customHeight="1">
      <c r="A246" s="38"/>
      <c r="B246" s="179"/>
      <c r="C246" s="180" t="s">
        <v>826</v>
      </c>
      <c r="D246" s="180" t="s">
        <v>168</v>
      </c>
      <c r="E246" s="181" t="s">
        <v>974</v>
      </c>
      <c r="F246" s="182" t="s">
        <v>2365</v>
      </c>
      <c r="G246" s="183" t="s">
        <v>2117</v>
      </c>
      <c r="H246" s="184">
        <v>2</v>
      </c>
      <c r="I246" s="185"/>
      <c r="J246" s="186">
        <f>ROUND(I246*H246,2)</f>
        <v>0</v>
      </c>
      <c r="K246" s="182" t="s">
        <v>1</v>
      </c>
      <c r="L246" s="39"/>
      <c r="M246" s="187" t="s">
        <v>1</v>
      </c>
      <c r="N246" s="188" t="s">
        <v>39</v>
      </c>
      <c r="O246" s="77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91" t="s">
        <v>173</v>
      </c>
      <c r="AT246" s="191" t="s">
        <v>168</v>
      </c>
      <c r="AU246" s="191" t="s">
        <v>80</v>
      </c>
      <c r="AY246" s="19" t="s">
        <v>166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80</v>
      </c>
      <c r="BK246" s="192">
        <f>ROUND(I246*H246,2)</f>
        <v>0</v>
      </c>
      <c r="BL246" s="19" t="s">
        <v>173</v>
      </c>
      <c r="BM246" s="191" t="s">
        <v>1419</v>
      </c>
    </row>
    <row r="247" s="2" customFormat="1" ht="24.15" customHeight="1">
      <c r="A247" s="38"/>
      <c r="B247" s="179"/>
      <c r="C247" s="180" t="s">
        <v>830</v>
      </c>
      <c r="D247" s="180" t="s">
        <v>168</v>
      </c>
      <c r="E247" s="181" t="s">
        <v>978</v>
      </c>
      <c r="F247" s="182" t="s">
        <v>2366</v>
      </c>
      <c r="G247" s="183" t="s">
        <v>391</v>
      </c>
      <c r="H247" s="184">
        <v>40</v>
      </c>
      <c r="I247" s="185"/>
      <c r="J247" s="186">
        <f>ROUND(I247*H247,2)</f>
        <v>0</v>
      </c>
      <c r="K247" s="182" t="s">
        <v>1</v>
      </c>
      <c r="L247" s="39"/>
      <c r="M247" s="187" t="s">
        <v>1</v>
      </c>
      <c r="N247" s="188" t="s">
        <v>39</v>
      </c>
      <c r="O247" s="77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1" t="s">
        <v>173</v>
      </c>
      <c r="AT247" s="191" t="s">
        <v>168</v>
      </c>
      <c r="AU247" s="191" t="s">
        <v>80</v>
      </c>
      <c r="AY247" s="19" t="s">
        <v>166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80</v>
      </c>
      <c r="BK247" s="192">
        <f>ROUND(I247*H247,2)</f>
        <v>0</v>
      </c>
      <c r="BL247" s="19" t="s">
        <v>173</v>
      </c>
      <c r="BM247" s="191" t="s">
        <v>1430</v>
      </c>
    </row>
    <row r="248" s="2" customFormat="1" ht="16.5" customHeight="1">
      <c r="A248" s="38"/>
      <c r="B248" s="179"/>
      <c r="C248" s="180" t="s">
        <v>836</v>
      </c>
      <c r="D248" s="180" t="s">
        <v>168</v>
      </c>
      <c r="E248" s="181" t="s">
        <v>982</v>
      </c>
      <c r="F248" s="182" t="s">
        <v>2367</v>
      </c>
      <c r="G248" s="183" t="s">
        <v>391</v>
      </c>
      <c r="H248" s="184">
        <v>6</v>
      </c>
      <c r="I248" s="185"/>
      <c r="J248" s="186">
        <f>ROUND(I248*H248,2)</f>
        <v>0</v>
      </c>
      <c r="K248" s="182" t="s">
        <v>1</v>
      </c>
      <c r="L248" s="39"/>
      <c r="M248" s="187" t="s">
        <v>1</v>
      </c>
      <c r="N248" s="188" t="s">
        <v>39</v>
      </c>
      <c r="O248" s="77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91" t="s">
        <v>173</v>
      </c>
      <c r="AT248" s="191" t="s">
        <v>168</v>
      </c>
      <c r="AU248" s="191" t="s">
        <v>80</v>
      </c>
      <c r="AY248" s="19" t="s">
        <v>166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80</v>
      </c>
      <c r="BK248" s="192">
        <f>ROUND(I248*H248,2)</f>
        <v>0</v>
      </c>
      <c r="BL248" s="19" t="s">
        <v>173</v>
      </c>
      <c r="BM248" s="191" t="s">
        <v>1443</v>
      </c>
    </row>
    <row r="249" s="2" customFormat="1" ht="21.75" customHeight="1">
      <c r="A249" s="38"/>
      <c r="B249" s="179"/>
      <c r="C249" s="180" t="s">
        <v>840</v>
      </c>
      <c r="D249" s="180" t="s">
        <v>168</v>
      </c>
      <c r="E249" s="181" t="s">
        <v>986</v>
      </c>
      <c r="F249" s="182" t="s">
        <v>2368</v>
      </c>
      <c r="G249" s="183" t="s">
        <v>391</v>
      </c>
      <c r="H249" s="184">
        <v>46</v>
      </c>
      <c r="I249" s="185"/>
      <c r="J249" s="186">
        <f>ROUND(I249*H249,2)</f>
        <v>0</v>
      </c>
      <c r="K249" s="182" t="s">
        <v>1</v>
      </c>
      <c r="L249" s="39"/>
      <c r="M249" s="187" t="s">
        <v>1</v>
      </c>
      <c r="N249" s="188" t="s">
        <v>39</v>
      </c>
      <c r="O249" s="77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1" t="s">
        <v>173</v>
      </c>
      <c r="AT249" s="191" t="s">
        <v>168</v>
      </c>
      <c r="AU249" s="191" t="s">
        <v>80</v>
      </c>
      <c r="AY249" s="19" t="s">
        <v>166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80</v>
      </c>
      <c r="BK249" s="192">
        <f>ROUND(I249*H249,2)</f>
        <v>0</v>
      </c>
      <c r="BL249" s="19" t="s">
        <v>173</v>
      </c>
      <c r="BM249" s="191" t="s">
        <v>1459</v>
      </c>
    </row>
    <row r="250" s="2" customFormat="1" ht="16.5" customHeight="1">
      <c r="A250" s="38"/>
      <c r="B250" s="179"/>
      <c r="C250" s="180" t="s">
        <v>845</v>
      </c>
      <c r="D250" s="180" t="s">
        <v>168</v>
      </c>
      <c r="E250" s="181" t="s">
        <v>990</v>
      </c>
      <c r="F250" s="182" t="s">
        <v>2369</v>
      </c>
      <c r="G250" s="183" t="s">
        <v>2117</v>
      </c>
      <c r="H250" s="184">
        <v>20</v>
      </c>
      <c r="I250" s="185"/>
      <c r="J250" s="186">
        <f>ROUND(I250*H250,2)</f>
        <v>0</v>
      </c>
      <c r="K250" s="182" t="s">
        <v>1</v>
      </c>
      <c r="L250" s="39"/>
      <c r="M250" s="187" t="s">
        <v>1</v>
      </c>
      <c r="N250" s="188" t="s">
        <v>39</v>
      </c>
      <c r="O250" s="77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1" t="s">
        <v>173</v>
      </c>
      <c r="AT250" s="191" t="s">
        <v>168</v>
      </c>
      <c r="AU250" s="191" t="s">
        <v>80</v>
      </c>
      <c r="AY250" s="19" t="s">
        <v>166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80</v>
      </c>
      <c r="BK250" s="192">
        <f>ROUND(I250*H250,2)</f>
        <v>0</v>
      </c>
      <c r="BL250" s="19" t="s">
        <v>173</v>
      </c>
      <c r="BM250" s="191" t="s">
        <v>1470</v>
      </c>
    </row>
    <row r="251" s="2" customFormat="1" ht="16.5" customHeight="1">
      <c r="A251" s="38"/>
      <c r="B251" s="179"/>
      <c r="C251" s="180" t="s">
        <v>199</v>
      </c>
      <c r="D251" s="180" t="s">
        <v>168</v>
      </c>
      <c r="E251" s="181" t="s">
        <v>994</v>
      </c>
      <c r="F251" s="182" t="s">
        <v>2370</v>
      </c>
      <c r="G251" s="183" t="s">
        <v>2117</v>
      </c>
      <c r="H251" s="184">
        <v>8</v>
      </c>
      <c r="I251" s="185"/>
      <c r="J251" s="186">
        <f>ROUND(I251*H251,2)</f>
        <v>0</v>
      </c>
      <c r="K251" s="182" t="s">
        <v>1</v>
      </c>
      <c r="L251" s="39"/>
      <c r="M251" s="187" t="s">
        <v>1</v>
      </c>
      <c r="N251" s="188" t="s">
        <v>39</v>
      </c>
      <c r="O251" s="77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1" t="s">
        <v>173</v>
      </c>
      <c r="AT251" s="191" t="s">
        <v>168</v>
      </c>
      <c r="AU251" s="191" t="s">
        <v>80</v>
      </c>
      <c r="AY251" s="19" t="s">
        <v>166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80</v>
      </c>
      <c r="BK251" s="192">
        <f>ROUND(I251*H251,2)</f>
        <v>0</v>
      </c>
      <c r="BL251" s="19" t="s">
        <v>173</v>
      </c>
      <c r="BM251" s="191" t="s">
        <v>291</v>
      </c>
    </row>
    <row r="252" s="2" customFormat="1" ht="16.5" customHeight="1">
      <c r="A252" s="38"/>
      <c r="B252" s="179"/>
      <c r="C252" s="180" t="s">
        <v>858</v>
      </c>
      <c r="D252" s="180" t="s">
        <v>168</v>
      </c>
      <c r="E252" s="181" t="s">
        <v>998</v>
      </c>
      <c r="F252" s="182" t="s">
        <v>2371</v>
      </c>
      <c r="G252" s="183" t="s">
        <v>2117</v>
      </c>
      <c r="H252" s="184">
        <v>2</v>
      </c>
      <c r="I252" s="185"/>
      <c r="J252" s="186">
        <f>ROUND(I252*H252,2)</f>
        <v>0</v>
      </c>
      <c r="K252" s="182" t="s">
        <v>1</v>
      </c>
      <c r="L252" s="39"/>
      <c r="M252" s="187" t="s">
        <v>1</v>
      </c>
      <c r="N252" s="188" t="s">
        <v>39</v>
      </c>
      <c r="O252" s="77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91" t="s">
        <v>173</v>
      </c>
      <c r="AT252" s="191" t="s">
        <v>168</v>
      </c>
      <c r="AU252" s="191" t="s">
        <v>80</v>
      </c>
      <c r="AY252" s="19" t="s">
        <v>166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80</v>
      </c>
      <c r="BK252" s="192">
        <f>ROUND(I252*H252,2)</f>
        <v>0</v>
      </c>
      <c r="BL252" s="19" t="s">
        <v>173</v>
      </c>
      <c r="BM252" s="191" t="s">
        <v>1494</v>
      </c>
    </row>
    <row r="253" s="2" customFormat="1" ht="16.5" customHeight="1">
      <c r="A253" s="38"/>
      <c r="B253" s="179"/>
      <c r="C253" s="180" t="s">
        <v>862</v>
      </c>
      <c r="D253" s="180" t="s">
        <v>168</v>
      </c>
      <c r="E253" s="181" t="s">
        <v>386</v>
      </c>
      <c r="F253" s="182" t="s">
        <v>2372</v>
      </c>
      <c r="G253" s="183" t="s">
        <v>2117</v>
      </c>
      <c r="H253" s="184">
        <v>2</v>
      </c>
      <c r="I253" s="185"/>
      <c r="J253" s="186">
        <f>ROUND(I253*H253,2)</f>
        <v>0</v>
      </c>
      <c r="K253" s="182" t="s">
        <v>1</v>
      </c>
      <c r="L253" s="39"/>
      <c r="M253" s="187" t="s">
        <v>1</v>
      </c>
      <c r="N253" s="188" t="s">
        <v>39</v>
      </c>
      <c r="O253" s="77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91" t="s">
        <v>173</v>
      </c>
      <c r="AT253" s="191" t="s">
        <v>168</v>
      </c>
      <c r="AU253" s="191" t="s">
        <v>80</v>
      </c>
      <c r="AY253" s="19" t="s">
        <v>166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80</v>
      </c>
      <c r="BK253" s="192">
        <f>ROUND(I253*H253,2)</f>
        <v>0</v>
      </c>
      <c r="BL253" s="19" t="s">
        <v>173</v>
      </c>
      <c r="BM253" s="191" t="s">
        <v>1505</v>
      </c>
    </row>
    <row r="254" s="2" customFormat="1" ht="21.75" customHeight="1">
      <c r="A254" s="38"/>
      <c r="B254" s="179"/>
      <c r="C254" s="180" t="s">
        <v>868</v>
      </c>
      <c r="D254" s="180" t="s">
        <v>168</v>
      </c>
      <c r="E254" s="181" t="s">
        <v>2373</v>
      </c>
      <c r="F254" s="182" t="s">
        <v>2374</v>
      </c>
      <c r="G254" s="183" t="s">
        <v>2287</v>
      </c>
      <c r="H254" s="184">
        <v>1</v>
      </c>
      <c r="I254" s="185"/>
      <c r="J254" s="186">
        <f>ROUND(I254*H254,2)</f>
        <v>0</v>
      </c>
      <c r="K254" s="182" t="s">
        <v>1</v>
      </c>
      <c r="L254" s="39"/>
      <c r="M254" s="187" t="s">
        <v>1</v>
      </c>
      <c r="N254" s="188" t="s">
        <v>39</v>
      </c>
      <c r="O254" s="77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91" t="s">
        <v>173</v>
      </c>
      <c r="AT254" s="191" t="s">
        <v>168</v>
      </c>
      <c r="AU254" s="191" t="s">
        <v>80</v>
      </c>
      <c r="AY254" s="19" t="s">
        <v>166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80</v>
      </c>
      <c r="BK254" s="192">
        <f>ROUND(I254*H254,2)</f>
        <v>0</v>
      </c>
      <c r="BL254" s="19" t="s">
        <v>173</v>
      </c>
      <c r="BM254" s="191" t="s">
        <v>1517</v>
      </c>
    </row>
    <row r="255" s="2" customFormat="1" ht="21.75" customHeight="1">
      <c r="A255" s="38"/>
      <c r="B255" s="179"/>
      <c r="C255" s="180" t="s">
        <v>876</v>
      </c>
      <c r="D255" s="180" t="s">
        <v>168</v>
      </c>
      <c r="E255" s="181" t="s">
        <v>2375</v>
      </c>
      <c r="F255" s="182" t="s">
        <v>2376</v>
      </c>
      <c r="G255" s="183" t="s">
        <v>2117</v>
      </c>
      <c r="H255" s="184">
        <v>5</v>
      </c>
      <c r="I255" s="185"/>
      <c r="J255" s="186">
        <f>ROUND(I255*H255,2)</f>
        <v>0</v>
      </c>
      <c r="K255" s="182" t="s">
        <v>1</v>
      </c>
      <c r="L255" s="39"/>
      <c r="M255" s="187" t="s">
        <v>1</v>
      </c>
      <c r="N255" s="188" t="s">
        <v>39</v>
      </c>
      <c r="O255" s="77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91" t="s">
        <v>173</v>
      </c>
      <c r="AT255" s="191" t="s">
        <v>168</v>
      </c>
      <c r="AU255" s="191" t="s">
        <v>80</v>
      </c>
      <c r="AY255" s="19" t="s">
        <v>166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80</v>
      </c>
      <c r="BK255" s="192">
        <f>ROUND(I255*H255,2)</f>
        <v>0</v>
      </c>
      <c r="BL255" s="19" t="s">
        <v>173</v>
      </c>
      <c r="BM255" s="191" t="s">
        <v>1527</v>
      </c>
    </row>
    <row r="256" s="2" customFormat="1" ht="21.75" customHeight="1">
      <c r="A256" s="38"/>
      <c r="B256" s="179"/>
      <c r="C256" s="180" t="s">
        <v>888</v>
      </c>
      <c r="D256" s="180" t="s">
        <v>168</v>
      </c>
      <c r="E256" s="181" t="s">
        <v>2377</v>
      </c>
      <c r="F256" s="182" t="s">
        <v>2378</v>
      </c>
      <c r="G256" s="183" t="s">
        <v>2287</v>
      </c>
      <c r="H256" s="184">
        <v>1</v>
      </c>
      <c r="I256" s="185"/>
      <c r="J256" s="186">
        <f>ROUND(I256*H256,2)</f>
        <v>0</v>
      </c>
      <c r="K256" s="182" t="s">
        <v>1</v>
      </c>
      <c r="L256" s="39"/>
      <c r="M256" s="187" t="s">
        <v>1</v>
      </c>
      <c r="N256" s="188" t="s">
        <v>39</v>
      </c>
      <c r="O256" s="77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91" t="s">
        <v>173</v>
      </c>
      <c r="AT256" s="191" t="s">
        <v>168</v>
      </c>
      <c r="AU256" s="191" t="s">
        <v>80</v>
      </c>
      <c r="AY256" s="19" t="s">
        <v>166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9" t="s">
        <v>80</v>
      </c>
      <c r="BK256" s="192">
        <f>ROUND(I256*H256,2)</f>
        <v>0</v>
      </c>
      <c r="BL256" s="19" t="s">
        <v>173</v>
      </c>
      <c r="BM256" s="191" t="s">
        <v>1539</v>
      </c>
    </row>
    <row r="257" s="2" customFormat="1" ht="16.5" customHeight="1">
      <c r="A257" s="38"/>
      <c r="B257" s="179"/>
      <c r="C257" s="180" t="s">
        <v>894</v>
      </c>
      <c r="D257" s="180" t="s">
        <v>168</v>
      </c>
      <c r="E257" s="181" t="s">
        <v>1010</v>
      </c>
      <c r="F257" s="182" t="s">
        <v>2304</v>
      </c>
      <c r="G257" s="183" t="s">
        <v>923</v>
      </c>
      <c r="H257" s="184">
        <v>15</v>
      </c>
      <c r="I257" s="185"/>
      <c r="J257" s="186">
        <f>ROUND(I257*H257,2)</f>
        <v>0</v>
      </c>
      <c r="K257" s="182" t="s">
        <v>1</v>
      </c>
      <c r="L257" s="39"/>
      <c r="M257" s="187" t="s">
        <v>1</v>
      </c>
      <c r="N257" s="188" t="s">
        <v>39</v>
      </c>
      <c r="O257" s="77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1" t="s">
        <v>173</v>
      </c>
      <c r="AT257" s="191" t="s">
        <v>168</v>
      </c>
      <c r="AU257" s="191" t="s">
        <v>80</v>
      </c>
      <c r="AY257" s="19" t="s">
        <v>166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80</v>
      </c>
      <c r="BK257" s="192">
        <f>ROUND(I257*H257,2)</f>
        <v>0</v>
      </c>
      <c r="BL257" s="19" t="s">
        <v>173</v>
      </c>
      <c r="BM257" s="191" t="s">
        <v>1549</v>
      </c>
    </row>
    <row r="258" s="2" customFormat="1" ht="16.5" customHeight="1">
      <c r="A258" s="38"/>
      <c r="B258" s="179"/>
      <c r="C258" s="180" t="s">
        <v>899</v>
      </c>
      <c r="D258" s="180" t="s">
        <v>168</v>
      </c>
      <c r="E258" s="181" t="s">
        <v>1014</v>
      </c>
      <c r="F258" s="182" t="s">
        <v>2379</v>
      </c>
      <c r="G258" s="183" t="s">
        <v>923</v>
      </c>
      <c r="H258" s="184">
        <v>3</v>
      </c>
      <c r="I258" s="185"/>
      <c r="J258" s="186">
        <f>ROUND(I258*H258,2)</f>
        <v>0</v>
      </c>
      <c r="K258" s="182" t="s">
        <v>1</v>
      </c>
      <c r="L258" s="39"/>
      <c r="M258" s="187" t="s">
        <v>1</v>
      </c>
      <c r="N258" s="188" t="s">
        <v>39</v>
      </c>
      <c r="O258" s="77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91" t="s">
        <v>173</v>
      </c>
      <c r="AT258" s="191" t="s">
        <v>168</v>
      </c>
      <c r="AU258" s="191" t="s">
        <v>80</v>
      </c>
      <c r="AY258" s="19" t="s">
        <v>166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80</v>
      </c>
      <c r="BK258" s="192">
        <f>ROUND(I258*H258,2)</f>
        <v>0</v>
      </c>
      <c r="BL258" s="19" t="s">
        <v>173</v>
      </c>
      <c r="BM258" s="191" t="s">
        <v>1559</v>
      </c>
    </row>
    <row r="259" s="2" customFormat="1" ht="16.5" customHeight="1">
      <c r="A259" s="38"/>
      <c r="B259" s="179"/>
      <c r="C259" s="180" t="s">
        <v>903</v>
      </c>
      <c r="D259" s="180" t="s">
        <v>168</v>
      </c>
      <c r="E259" s="181" t="s">
        <v>1018</v>
      </c>
      <c r="F259" s="182" t="s">
        <v>2380</v>
      </c>
      <c r="G259" s="183" t="s">
        <v>923</v>
      </c>
      <c r="H259" s="184">
        <v>2</v>
      </c>
      <c r="I259" s="185"/>
      <c r="J259" s="186">
        <f>ROUND(I259*H259,2)</f>
        <v>0</v>
      </c>
      <c r="K259" s="182" t="s">
        <v>1</v>
      </c>
      <c r="L259" s="39"/>
      <c r="M259" s="187" t="s">
        <v>1</v>
      </c>
      <c r="N259" s="188" t="s">
        <v>39</v>
      </c>
      <c r="O259" s="77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1" t="s">
        <v>173</v>
      </c>
      <c r="AT259" s="191" t="s">
        <v>168</v>
      </c>
      <c r="AU259" s="191" t="s">
        <v>80</v>
      </c>
      <c r="AY259" s="19" t="s">
        <v>166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9" t="s">
        <v>80</v>
      </c>
      <c r="BK259" s="192">
        <f>ROUND(I259*H259,2)</f>
        <v>0</v>
      </c>
      <c r="BL259" s="19" t="s">
        <v>173</v>
      </c>
      <c r="BM259" s="191" t="s">
        <v>1573</v>
      </c>
    </row>
    <row r="260" s="2" customFormat="1" ht="16.5" customHeight="1">
      <c r="A260" s="38"/>
      <c r="B260" s="179"/>
      <c r="C260" s="180" t="s">
        <v>907</v>
      </c>
      <c r="D260" s="180" t="s">
        <v>168</v>
      </c>
      <c r="E260" s="181" t="s">
        <v>1022</v>
      </c>
      <c r="F260" s="182" t="s">
        <v>2381</v>
      </c>
      <c r="G260" s="183" t="s">
        <v>923</v>
      </c>
      <c r="H260" s="184">
        <v>8</v>
      </c>
      <c r="I260" s="185"/>
      <c r="J260" s="186">
        <f>ROUND(I260*H260,2)</f>
        <v>0</v>
      </c>
      <c r="K260" s="182" t="s">
        <v>1</v>
      </c>
      <c r="L260" s="39"/>
      <c r="M260" s="187" t="s">
        <v>1</v>
      </c>
      <c r="N260" s="188" t="s">
        <v>39</v>
      </c>
      <c r="O260" s="77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91" t="s">
        <v>173</v>
      </c>
      <c r="AT260" s="191" t="s">
        <v>168</v>
      </c>
      <c r="AU260" s="191" t="s">
        <v>80</v>
      </c>
      <c r="AY260" s="19" t="s">
        <v>166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80</v>
      </c>
      <c r="BK260" s="192">
        <f>ROUND(I260*H260,2)</f>
        <v>0</v>
      </c>
      <c r="BL260" s="19" t="s">
        <v>173</v>
      </c>
      <c r="BM260" s="191" t="s">
        <v>1584</v>
      </c>
    </row>
    <row r="261" s="2" customFormat="1" ht="16.5" customHeight="1">
      <c r="A261" s="38"/>
      <c r="B261" s="179"/>
      <c r="C261" s="180" t="s">
        <v>915</v>
      </c>
      <c r="D261" s="180" t="s">
        <v>168</v>
      </c>
      <c r="E261" s="181" t="s">
        <v>1026</v>
      </c>
      <c r="F261" s="182" t="s">
        <v>2382</v>
      </c>
      <c r="G261" s="183" t="s">
        <v>923</v>
      </c>
      <c r="H261" s="184">
        <v>10</v>
      </c>
      <c r="I261" s="185"/>
      <c r="J261" s="186">
        <f>ROUND(I261*H261,2)</f>
        <v>0</v>
      </c>
      <c r="K261" s="182" t="s">
        <v>1</v>
      </c>
      <c r="L261" s="39"/>
      <c r="M261" s="187" t="s">
        <v>1</v>
      </c>
      <c r="N261" s="188" t="s">
        <v>39</v>
      </c>
      <c r="O261" s="77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91" t="s">
        <v>173</v>
      </c>
      <c r="AT261" s="191" t="s">
        <v>168</v>
      </c>
      <c r="AU261" s="191" t="s">
        <v>80</v>
      </c>
      <c r="AY261" s="19" t="s">
        <v>166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80</v>
      </c>
      <c r="BK261" s="192">
        <f>ROUND(I261*H261,2)</f>
        <v>0</v>
      </c>
      <c r="BL261" s="19" t="s">
        <v>173</v>
      </c>
      <c r="BM261" s="191" t="s">
        <v>1593</v>
      </c>
    </row>
    <row r="262" s="2" customFormat="1" ht="16.5" customHeight="1">
      <c r="A262" s="38"/>
      <c r="B262" s="179"/>
      <c r="C262" s="180" t="s">
        <v>920</v>
      </c>
      <c r="D262" s="180" t="s">
        <v>168</v>
      </c>
      <c r="E262" s="181" t="s">
        <v>1031</v>
      </c>
      <c r="F262" s="182" t="s">
        <v>2383</v>
      </c>
      <c r="G262" s="183" t="s">
        <v>923</v>
      </c>
      <c r="H262" s="184">
        <v>25</v>
      </c>
      <c r="I262" s="185"/>
      <c r="J262" s="186">
        <f>ROUND(I262*H262,2)</f>
        <v>0</v>
      </c>
      <c r="K262" s="182" t="s">
        <v>1</v>
      </c>
      <c r="L262" s="39"/>
      <c r="M262" s="187" t="s">
        <v>1</v>
      </c>
      <c r="N262" s="188" t="s">
        <v>39</v>
      </c>
      <c r="O262" s="77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91" t="s">
        <v>173</v>
      </c>
      <c r="AT262" s="191" t="s">
        <v>168</v>
      </c>
      <c r="AU262" s="191" t="s">
        <v>80</v>
      </c>
      <c r="AY262" s="19" t="s">
        <v>166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80</v>
      </c>
      <c r="BK262" s="192">
        <f>ROUND(I262*H262,2)</f>
        <v>0</v>
      </c>
      <c r="BL262" s="19" t="s">
        <v>173</v>
      </c>
      <c r="BM262" s="191" t="s">
        <v>1603</v>
      </c>
    </row>
    <row r="263" s="2" customFormat="1" ht="16.5" customHeight="1">
      <c r="A263" s="38"/>
      <c r="B263" s="179"/>
      <c r="C263" s="180" t="s">
        <v>929</v>
      </c>
      <c r="D263" s="180" t="s">
        <v>168</v>
      </c>
      <c r="E263" s="181" t="s">
        <v>1036</v>
      </c>
      <c r="F263" s="182" t="s">
        <v>2384</v>
      </c>
      <c r="G263" s="183" t="s">
        <v>923</v>
      </c>
      <c r="H263" s="184">
        <v>25</v>
      </c>
      <c r="I263" s="185"/>
      <c r="J263" s="186">
        <f>ROUND(I263*H263,2)</f>
        <v>0</v>
      </c>
      <c r="K263" s="182" t="s">
        <v>1</v>
      </c>
      <c r="L263" s="39"/>
      <c r="M263" s="187" t="s">
        <v>1</v>
      </c>
      <c r="N263" s="188" t="s">
        <v>39</v>
      </c>
      <c r="O263" s="77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91" t="s">
        <v>173</v>
      </c>
      <c r="AT263" s="191" t="s">
        <v>168</v>
      </c>
      <c r="AU263" s="191" t="s">
        <v>80</v>
      </c>
      <c r="AY263" s="19" t="s">
        <v>166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9" t="s">
        <v>80</v>
      </c>
      <c r="BK263" s="192">
        <f>ROUND(I263*H263,2)</f>
        <v>0</v>
      </c>
      <c r="BL263" s="19" t="s">
        <v>173</v>
      </c>
      <c r="BM263" s="191" t="s">
        <v>1611</v>
      </c>
    </row>
    <row r="264" s="2" customFormat="1" ht="21.75" customHeight="1">
      <c r="A264" s="38"/>
      <c r="B264" s="179"/>
      <c r="C264" s="180" t="s">
        <v>934</v>
      </c>
      <c r="D264" s="180" t="s">
        <v>168</v>
      </c>
      <c r="E264" s="181" t="s">
        <v>1041</v>
      </c>
      <c r="F264" s="182" t="s">
        <v>2385</v>
      </c>
      <c r="G264" s="183" t="s">
        <v>923</v>
      </c>
      <c r="H264" s="184">
        <v>10</v>
      </c>
      <c r="I264" s="185"/>
      <c r="J264" s="186">
        <f>ROUND(I264*H264,2)</f>
        <v>0</v>
      </c>
      <c r="K264" s="182" t="s">
        <v>1</v>
      </c>
      <c r="L264" s="39"/>
      <c r="M264" s="187" t="s">
        <v>1</v>
      </c>
      <c r="N264" s="188" t="s">
        <v>39</v>
      </c>
      <c r="O264" s="77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91" t="s">
        <v>173</v>
      </c>
      <c r="AT264" s="191" t="s">
        <v>168</v>
      </c>
      <c r="AU264" s="191" t="s">
        <v>80</v>
      </c>
      <c r="AY264" s="19" t="s">
        <v>166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80</v>
      </c>
      <c r="BK264" s="192">
        <f>ROUND(I264*H264,2)</f>
        <v>0</v>
      </c>
      <c r="BL264" s="19" t="s">
        <v>173</v>
      </c>
      <c r="BM264" s="191" t="s">
        <v>1619</v>
      </c>
    </row>
    <row r="265" s="2" customFormat="1" ht="16.5" customHeight="1">
      <c r="A265" s="38"/>
      <c r="B265" s="179"/>
      <c r="C265" s="180" t="s">
        <v>938</v>
      </c>
      <c r="D265" s="180" t="s">
        <v>168</v>
      </c>
      <c r="E265" s="181" t="s">
        <v>2288</v>
      </c>
      <c r="F265" s="182" t="s">
        <v>2289</v>
      </c>
      <c r="G265" s="183" t="s">
        <v>2287</v>
      </c>
      <c r="H265" s="184">
        <v>1</v>
      </c>
      <c r="I265" s="185"/>
      <c r="J265" s="186">
        <f>ROUND(I265*H265,2)</f>
        <v>0</v>
      </c>
      <c r="K265" s="182" t="s">
        <v>1</v>
      </c>
      <c r="L265" s="39"/>
      <c r="M265" s="187" t="s">
        <v>1</v>
      </c>
      <c r="N265" s="188" t="s">
        <v>39</v>
      </c>
      <c r="O265" s="77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91" t="s">
        <v>173</v>
      </c>
      <c r="AT265" s="191" t="s">
        <v>168</v>
      </c>
      <c r="AU265" s="191" t="s">
        <v>80</v>
      </c>
      <c r="AY265" s="19" t="s">
        <v>166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80</v>
      </c>
      <c r="BK265" s="192">
        <f>ROUND(I265*H265,2)</f>
        <v>0</v>
      </c>
      <c r="BL265" s="19" t="s">
        <v>173</v>
      </c>
      <c r="BM265" s="191" t="s">
        <v>1627</v>
      </c>
    </row>
    <row r="266" s="2" customFormat="1" ht="16.5" customHeight="1">
      <c r="A266" s="38"/>
      <c r="B266" s="179"/>
      <c r="C266" s="180" t="s">
        <v>942</v>
      </c>
      <c r="D266" s="180" t="s">
        <v>168</v>
      </c>
      <c r="E266" s="181" t="s">
        <v>2292</v>
      </c>
      <c r="F266" s="182" t="s">
        <v>2293</v>
      </c>
      <c r="G266" s="183" t="s">
        <v>2294</v>
      </c>
      <c r="H266" s="184">
        <v>3</v>
      </c>
      <c r="I266" s="185"/>
      <c r="J266" s="186">
        <f>ROUND(I266*H266,2)</f>
        <v>0</v>
      </c>
      <c r="K266" s="182" t="s">
        <v>1</v>
      </c>
      <c r="L266" s="39"/>
      <c r="M266" s="187" t="s">
        <v>1</v>
      </c>
      <c r="N266" s="188" t="s">
        <v>39</v>
      </c>
      <c r="O266" s="77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91" t="s">
        <v>173</v>
      </c>
      <c r="AT266" s="191" t="s">
        <v>168</v>
      </c>
      <c r="AU266" s="191" t="s">
        <v>80</v>
      </c>
      <c r="AY266" s="19" t="s">
        <v>166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80</v>
      </c>
      <c r="BK266" s="192">
        <f>ROUND(I266*H266,2)</f>
        <v>0</v>
      </c>
      <c r="BL266" s="19" t="s">
        <v>173</v>
      </c>
      <c r="BM266" s="191" t="s">
        <v>1643</v>
      </c>
    </row>
    <row r="267" s="12" customFormat="1" ht="25.92" customHeight="1">
      <c r="A267" s="12"/>
      <c r="B267" s="166"/>
      <c r="C267" s="12"/>
      <c r="D267" s="167" t="s">
        <v>73</v>
      </c>
      <c r="E267" s="168" t="s">
        <v>2386</v>
      </c>
      <c r="F267" s="168" t="s">
        <v>2387</v>
      </c>
      <c r="G267" s="12"/>
      <c r="H267" s="12"/>
      <c r="I267" s="169"/>
      <c r="J267" s="170">
        <f>BK267</f>
        <v>0</v>
      </c>
      <c r="K267" s="12"/>
      <c r="L267" s="166"/>
      <c r="M267" s="171"/>
      <c r="N267" s="172"/>
      <c r="O267" s="172"/>
      <c r="P267" s="173">
        <f>SUM(P268:P291)</f>
        <v>0</v>
      </c>
      <c r="Q267" s="172"/>
      <c r="R267" s="173">
        <f>SUM(R268:R291)</f>
        <v>0</v>
      </c>
      <c r="S267" s="172"/>
      <c r="T267" s="174">
        <f>SUM(T268:T291)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67" t="s">
        <v>80</v>
      </c>
      <c r="AT267" s="175" t="s">
        <v>73</v>
      </c>
      <c r="AU267" s="175" t="s">
        <v>74</v>
      </c>
      <c r="AY267" s="167" t="s">
        <v>166</v>
      </c>
      <c r="BK267" s="176">
        <f>SUM(BK268:BK291)</f>
        <v>0</v>
      </c>
    </row>
    <row r="268" s="2" customFormat="1" ht="16.5" customHeight="1">
      <c r="A268" s="38"/>
      <c r="B268" s="179"/>
      <c r="C268" s="180" t="s">
        <v>946</v>
      </c>
      <c r="D268" s="180" t="s">
        <v>168</v>
      </c>
      <c r="E268" s="181" t="s">
        <v>1272</v>
      </c>
      <c r="F268" s="182" t="s">
        <v>2388</v>
      </c>
      <c r="G268" s="183" t="s">
        <v>391</v>
      </c>
      <c r="H268" s="184">
        <v>65</v>
      </c>
      <c r="I268" s="185"/>
      <c r="J268" s="186">
        <f>ROUND(I268*H268,2)</f>
        <v>0</v>
      </c>
      <c r="K268" s="182" t="s">
        <v>1</v>
      </c>
      <c r="L268" s="39"/>
      <c r="M268" s="187" t="s">
        <v>1</v>
      </c>
      <c r="N268" s="188" t="s">
        <v>39</v>
      </c>
      <c r="O268" s="77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91" t="s">
        <v>173</v>
      </c>
      <c r="AT268" s="191" t="s">
        <v>168</v>
      </c>
      <c r="AU268" s="191" t="s">
        <v>80</v>
      </c>
      <c r="AY268" s="19" t="s">
        <v>166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9" t="s">
        <v>80</v>
      </c>
      <c r="BK268" s="192">
        <f>ROUND(I268*H268,2)</f>
        <v>0</v>
      </c>
      <c r="BL268" s="19" t="s">
        <v>173</v>
      </c>
      <c r="BM268" s="191" t="s">
        <v>1652</v>
      </c>
    </row>
    <row r="269" s="2" customFormat="1" ht="16.5" customHeight="1">
      <c r="A269" s="38"/>
      <c r="B269" s="179"/>
      <c r="C269" s="180" t="s">
        <v>950</v>
      </c>
      <c r="D269" s="180" t="s">
        <v>168</v>
      </c>
      <c r="E269" s="181" t="s">
        <v>1277</v>
      </c>
      <c r="F269" s="182" t="s">
        <v>2389</v>
      </c>
      <c r="G269" s="183" t="s">
        <v>391</v>
      </c>
      <c r="H269" s="184">
        <v>2</v>
      </c>
      <c r="I269" s="185"/>
      <c r="J269" s="186">
        <f>ROUND(I269*H269,2)</f>
        <v>0</v>
      </c>
      <c r="K269" s="182" t="s">
        <v>1</v>
      </c>
      <c r="L269" s="39"/>
      <c r="M269" s="187" t="s">
        <v>1</v>
      </c>
      <c r="N269" s="188" t="s">
        <v>39</v>
      </c>
      <c r="O269" s="77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1" t="s">
        <v>173</v>
      </c>
      <c r="AT269" s="191" t="s">
        <v>168</v>
      </c>
      <c r="AU269" s="191" t="s">
        <v>80</v>
      </c>
      <c r="AY269" s="19" t="s">
        <v>166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80</v>
      </c>
      <c r="BK269" s="192">
        <f>ROUND(I269*H269,2)</f>
        <v>0</v>
      </c>
      <c r="BL269" s="19" t="s">
        <v>173</v>
      </c>
      <c r="BM269" s="191" t="s">
        <v>1661</v>
      </c>
    </row>
    <row r="270" s="2" customFormat="1" ht="16.5" customHeight="1">
      <c r="A270" s="38"/>
      <c r="B270" s="179"/>
      <c r="C270" s="180" t="s">
        <v>954</v>
      </c>
      <c r="D270" s="180" t="s">
        <v>168</v>
      </c>
      <c r="E270" s="181" t="s">
        <v>1281</v>
      </c>
      <c r="F270" s="182" t="s">
        <v>2390</v>
      </c>
      <c r="G270" s="183" t="s">
        <v>2117</v>
      </c>
      <c r="H270" s="184">
        <v>8</v>
      </c>
      <c r="I270" s="185"/>
      <c r="J270" s="186">
        <f>ROUND(I270*H270,2)</f>
        <v>0</v>
      </c>
      <c r="K270" s="182" t="s">
        <v>1</v>
      </c>
      <c r="L270" s="39"/>
      <c r="M270" s="187" t="s">
        <v>1</v>
      </c>
      <c r="N270" s="188" t="s">
        <v>39</v>
      </c>
      <c r="O270" s="77"/>
      <c r="P270" s="189">
        <f>O270*H270</f>
        <v>0</v>
      </c>
      <c r="Q270" s="189">
        <v>0</v>
      </c>
      <c r="R270" s="189">
        <f>Q270*H270</f>
        <v>0</v>
      </c>
      <c r="S270" s="189">
        <v>0</v>
      </c>
      <c r="T270" s="19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91" t="s">
        <v>173</v>
      </c>
      <c r="AT270" s="191" t="s">
        <v>168</v>
      </c>
      <c r="AU270" s="191" t="s">
        <v>80</v>
      </c>
      <c r="AY270" s="19" t="s">
        <v>166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80</v>
      </c>
      <c r="BK270" s="192">
        <f>ROUND(I270*H270,2)</f>
        <v>0</v>
      </c>
      <c r="BL270" s="19" t="s">
        <v>173</v>
      </c>
      <c r="BM270" s="191" t="s">
        <v>1675</v>
      </c>
    </row>
    <row r="271" s="2" customFormat="1" ht="16.5" customHeight="1">
      <c r="A271" s="38"/>
      <c r="B271" s="179"/>
      <c r="C271" s="180" t="s">
        <v>958</v>
      </c>
      <c r="D271" s="180" t="s">
        <v>168</v>
      </c>
      <c r="E271" s="181" t="s">
        <v>1286</v>
      </c>
      <c r="F271" s="182" t="s">
        <v>2391</v>
      </c>
      <c r="G271" s="183" t="s">
        <v>2117</v>
      </c>
      <c r="H271" s="184">
        <v>2</v>
      </c>
      <c r="I271" s="185"/>
      <c r="J271" s="186">
        <f>ROUND(I271*H271,2)</f>
        <v>0</v>
      </c>
      <c r="K271" s="182" t="s">
        <v>1</v>
      </c>
      <c r="L271" s="39"/>
      <c r="M271" s="187" t="s">
        <v>1</v>
      </c>
      <c r="N271" s="188" t="s">
        <v>39</v>
      </c>
      <c r="O271" s="77"/>
      <c r="P271" s="189">
        <f>O271*H271</f>
        <v>0</v>
      </c>
      <c r="Q271" s="189">
        <v>0</v>
      </c>
      <c r="R271" s="189">
        <f>Q271*H271</f>
        <v>0</v>
      </c>
      <c r="S271" s="189">
        <v>0</v>
      </c>
      <c r="T271" s="19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91" t="s">
        <v>173</v>
      </c>
      <c r="AT271" s="191" t="s">
        <v>168</v>
      </c>
      <c r="AU271" s="191" t="s">
        <v>80</v>
      </c>
      <c r="AY271" s="19" t="s">
        <v>166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80</v>
      </c>
      <c r="BK271" s="192">
        <f>ROUND(I271*H271,2)</f>
        <v>0</v>
      </c>
      <c r="BL271" s="19" t="s">
        <v>173</v>
      </c>
      <c r="BM271" s="191" t="s">
        <v>1685</v>
      </c>
    </row>
    <row r="272" s="2" customFormat="1" ht="16.5" customHeight="1">
      <c r="A272" s="38"/>
      <c r="B272" s="179"/>
      <c r="C272" s="180" t="s">
        <v>962</v>
      </c>
      <c r="D272" s="180" t="s">
        <v>168</v>
      </c>
      <c r="E272" s="181" t="s">
        <v>1292</v>
      </c>
      <c r="F272" s="182" t="s">
        <v>2392</v>
      </c>
      <c r="G272" s="183" t="s">
        <v>2117</v>
      </c>
      <c r="H272" s="184">
        <v>2</v>
      </c>
      <c r="I272" s="185"/>
      <c r="J272" s="186">
        <f>ROUND(I272*H272,2)</f>
        <v>0</v>
      </c>
      <c r="K272" s="182" t="s">
        <v>1</v>
      </c>
      <c r="L272" s="39"/>
      <c r="M272" s="187" t="s">
        <v>1</v>
      </c>
      <c r="N272" s="188" t="s">
        <v>39</v>
      </c>
      <c r="O272" s="77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91" t="s">
        <v>173</v>
      </c>
      <c r="AT272" s="191" t="s">
        <v>168</v>
      </c>
      <c r="AU272" s="191" t="s">
        <v>80</v>
      </c>
      <c r="AY272" s="19" t="s">
        <v>166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9" t="s">
        <v>80</v>
      </c>
      <c r="BK272" s="192">
        <f>ROUND(I272*H272,2)</f>
        <v>0</v>
      </c>
      <c r="BL272" s="19" t="s">
        <v>173</v>
      </c>
      <c r="BM272" s="191" t="s">
        <v>1698</v>
      </c>
    </row>
    <row r="273" s="2" customFormat="1" ht="16.5" customHeight="1">
      <c r="A273" s="38"/>
      <c r="B273" s="179"/>
      <c r="C273" s="180" t="s">
        <v>966</v>
      </c>
      <c r="D273" s="180" t="s">
        <v>168</v>
      </c>
      <c r="E273" s="181" t="s">
        <v>1297</v>
      </c>
      <c r="F273" s="182" t="s">
        <v>2393</v>
      </c>
      <c r="G273" s="183" t="s">
        <v>2117</v>
      </c>
      <c r="H273" s="184">
        <v>1</v>
      </c>
      <c r="I273" s="185"/>
      <c r="J273" s="186">
        <f>ROUND(I273*H273,2)</f>
        <v>0</v>
      </c>
      <c r="K273" s="182" t="s">
        <v>1</v>
      </c>
      <c r="L273" s="39"/>
      <c r="M273" s="187" t="s">
        <v>1</v>
      </c>
      <c r="N273" s="188" t="s">
        <v>39</v>
      </c>
      <c r="O273" s="77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1" t="s">
        <v>173</v>
      </c>
      <c r="AT273" s="191" t="s">
        <v>168</v>
      </c>
      <c r="AU273" s="191" t="s">
        <v>80</v>
      </c>
      <c r="AY273" s="19" t="s">
        <v>166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80</v>
      </c>
      <c r="BK273" s="192">
        <f>ROUND(I273*H273,2)</f>
        <v>0</v>
      </c>
      <c r="BL273" s="19" t="s">
        <v>173</v>
      </c>
      <c r="BM273" s="191" t="s">
        <v>1709</v>
      </c>
    </row>
    <row r="274" s="2" customFormat="1" ht="16.5" customHeight="1">
      <c r="A274" s="38"/>
      <c r="B274" s="179"/>
      <c r="C274" s="180" t="s">
        <v>970</v>
      </c>
      <c r="D274" s="180" t="s">
        <v>168</v>
      </c>
      <c r="E274" s="181" t="s">
        <v>1303</v>
      </c>
      <c r="F274" s="182" t="s">
        <v>2394</v>
      </c>
      <c r="G274" s="183" t="s">
        <v>2117</v>
      </c>
      <c r="H274" s="184">
        <v>1</v>
      </c>
      <c r="I274" s="185"/>
      <c r="J274" s="186">
        <f>ROUND(I274*H274,2)</f>
        <v>0</v>
      </c>
      <c r="K274" s="182" t="s">
        <v>1</v>
      </c>
      <c r="L274" s="39"/>
      <c r="M274" s="187" t="s">
        <v>1</v>
      </c>
      <c r="N274" s="188" t="s">
        <v>39</v>
      </c>
      <c r="O274" s="77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91" t="s">
        <v>173</v>
      </c>
      <c r="AT274" s="191" t="s">
        <v>168</v>
      </c>
      <c r="AU274" s="191" t="s">
        <v>80</v>
      </c>
      <c r="AY274" s="19" t="s">
        <v>166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80</v>
      </c>
      <c r="BK274" s="192">
        <f>ROUND(I274*H274,2)</f>
        <v>0</v>
      </c>
      <c r="BL274" s="19" t="s">
        <v>173</v>
      </c>
      <c r="BM274" s="191" t="s">
        <v>1717</v>
      </c>
    </row>
    <row r="275" s="2" customFormat="1" ht="16.5" customHeight="1">
      <c r="A275" s="38"/>
      <c r="B275" s="179"/>
      <c r="C275" s="180" t="s">
        <v>974</v>
      </c>
      <c r="D275" s="180" t="s">
        <v>168</v>
      </c>
      <c r="E275" s="181" t="s">
        <v>1307</v>
      </c>
      <c r="F275" s="182" t="s">
        <v>2395</v>
      </c>
      <c r="G275" s="183" t="s">
        <v>2117</v>
      </c>
      <c r="H275" s="184">
        <v>1</v>
      </c>
      <c r="I275" s="185"/>
      <c r="J275" s="186">
        <f>ROUND(I275*H275,2)</f>
        <v>0</v>
      </c>
      <c r="K275" s="182" t="s">
        <v>1</v>
      </c>
      <c r="L275" s="39"/>
      <c r="M275" s="187" t="s">
        <v>1</v>
      </c>
      <c r="N275" s="188" t="s">
        <v>39</v>
      </c>
      <c r="O275" s="77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91" t="s">
        <v>173</v>
      </c>
      <c r="AT275" s="191" t="s">
        <v>168</v>
      </c>
      <c r="AU275" s="191" t="s">
        <v>80</v>
      </c>
      <c r="AY275" s="19" t="s">
        <v>166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80</v>
      </c>
      <c r="BK275" s="192">
        <f>ROUND(I275*H275,2)</f>
        <v>0</v>
      </c>
      <c r="BL275" s="19" t="s">
        <v>173</v>
      </c>
      <c r="BM275" s="191" t="s">
        <v>1735</v>
      </c>
    </row>
    <row r="276" s="2" customFormat="1" ht="16.5" customHeight="1">
      <c r="A276" s="38"/>
      <c r="B276" s="179"/>
      <c r="C276" s="180" t="s">
        <v>978</v>
      </c>
      <c r="D276" s="180" t="s">
        <v>168</v>
      </c>
      <c r="E276" s="181" t="s">
        <v>1312</v>
      </c>
      <c r="F276" s="182" t="s">
        <v>2396</v>
      </c>
      <c r="G276" s="183" t="s">
        <v>2117</v>
      </c>
      <c r="H276" s="184">
        <v>1</v>
      </c>
      <c r="I276" s="185"/>
      <c r="J276" s="186">
        <f>ROUND(I276*H276,2)</f>
        <v>0</v>
      </c>
      <c r="K276" s="182" t="s">
        <v>1</v>
      </c>
      <c r="L276" s="39"/>
      <c r="M276" s="187" t="s">
        <v>1</v>
      </c>
      <c r="N276" s="188" t="s">
        <v>39</v>
      </c>
      <c r="O276" s="77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91" t="s">
        <v>173</v>
      </c>
      <c r="AT276" s="191" t="s">
        <v>168</v>
      </c>
      <c r="AU276" s="191" t="s">
        <v>80</v>
      </c>
      <c r="AY276" s="19" t="s">
        <v>166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9" t="s">
        <v>80</v>
      </c>
      <c r="BK276" s="192">
        <f>ROUND(I276*H276,2)</f>
        <v>0</v>
      </c>
      <c r="BL276" s="19" t="s">
        <v>173</v>
      </c>
      <c r="BM276" s="191" t="s">
        <v>1769</v>
      </c>
    </row>
    <row r="277" s="2" customFormat="1" ht="16.5" customHeight="1">
      <c r="A277" s="38"/>
      <c r="B277" s="179"/>
      <c r="C277" s="180" t="s">
        <v>982</v>
      </c>
      <c r="D277" s="180" t="s">
        <v>168</v>
      </c>
      <c r="E277" s="181" t="s">
        <v>1318</v>
      </c>
      <c r="F277" s="182" t="s">
        <v>2397</v>
      </c>
      <c r="G277" s="183" t="s">
        <v>2117</v>
      </c>
      <c r="H277" s="184">
        <v>4</v>
      </c>
      <c r="I277" s="185"/>
      <c r="J277" s="186">
        <f>ROUND(I277*H277,2)</f>
        <v>0</v>
      </c>
      <c r="K277" s="182" t="s">
        <v>1</v>
      </c>
      <c r="L277" s="39"/>
      <c r="M277" s="187" t="s">
        <v>1</v>
      </c>
      <c r="N277" s="188" t="s">
        <v>39</v>
      </c>
      <c r="O277" s="77"/>
      <c r="P277" s="189">
        <f>O277*H277</f>
        <v>0</v>
      </c>
      <c r="Q277" s="189">
        <v>0</v>
      </c>
      <c r="R277" s="189">
        <f>Q277*H277</f>
        <v>0</v>
      </c>
      <c r="S277" s="189">
        <v>0</v>
      </c>
      <c r="T277" s="19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91" t="s">
        <v>173</v>
      </c>
      <c r="AT277" s="191" t="s">
        <v>168</v>
      </c>
      <c r="AU277" s="191" t="s">
        <v>80</v>
      </c>
      <c r="AY277" s="19" t="s">
        <v>166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9" t="s">
        <v>80</v>
      </c>
      <c r="BK277" s="192">
        <f>ROUND(I277*H277,2)</f>
        <v>0</v>
      </c>
      <c r="BL277" s="19" t="s">
        <v>173</v>
      </c>
      <c r="BM277" s="191" t="s">
        <v>1788</v>
      </c>
    </row>
    <row r="278" s="2" customFormat="1" ht="21.75" customHeight="1">
      <c r="A278" s="38"/>
      <c r="B278" s="179"/>
      <c r="C278" s="180" t="s">
        <v>986</v>
      </c>
      <c r="D278" s="180" t="s">
        <v>168</v>
      </c>
      <c r="E278" s="181" t="s">
        <v>534</v>
      </c>
      <c r="F278" s="182" t="s">
        <v>2398</v>
      </c>
      <c r="G278" s="183" t="s">
        <v>391</v>
      </c>
      <c r="H278" s="184">
        <v>1</v>
      </c>
      <c r="I278" s="185"/>
      <c r="J278" s="186">
        <f>ROUND(I278*H278,2)</f>
        <v>0</v>
      </c>
      <c r="K278" s="182" t="s">
        <v>1</v>
      </c>
      <c r="L278" s="39"/>
      <c r="M278" s="187" t="s">
        <v>1</v>
      </c>
      <c r="N278" s="188" t="s">
        <v>39</v>
      </c>
      <c r="O278" s="77"/>
      <c r="P278" s="189">
        <f>O278*H278</f>
        <v>0</v>
      </c>
      <c r="Q278" s="189">
        <v>0</v>
      </c>
      <c r="R278" s="189">
        <f>Q278*H278</f>
        <v>0</v>
      </c>
      <c r="S278" s="189">
        <v>0</v>
      </c>
      <c r="T278" s="19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91" t="s">
        <v>173</v>
      </c>
      <c r="AT278" s="191" t="s">
        <v>168</v>
      </c>
      <c r="AU278" s="191" t="s">
        <v>80</v>
      </c>
      <c r="AY278" s="19" t="s">
        <v>166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9" t="s">
        <v>80</v>
      </c>
      <c r="BK278" s="192">
        <f>ROUND(I278*H278,2)</f>
        <v>0</v>
      </c>
      <c r="BL278" s="19" t="s">
        <v>173</v>
      </c>
      <c r="BM278" s="191" t="s">
        <v>1802</v>
      </c>
    </row>
    <row r="279" s="2" customFormat="1" ht="16.5" customHeight="1">
      <c r="A279" s="38"/>
      <c r="B279" s="179"/>
      <c r="C279" s="180" t="s">
        <v>990</v>
      </c>
      <c r="D279" s="180" t="s">
        <v>168</v>
      </c>
      <c r="E279" s="181" t="s">
        <v>1326</v>
      </c>
      <c r="F279" s="182" t="s">
        <v>2399</v>
      </c>
      <c r="G279" s="183" t="s">
        <v>2117</v>
      </c>
      <c r="H279" s="184">
        <v>1</v>
      </c>
      <c r="I279" s="185"/>
      <c r="J279" s="186">
        <f>ROUND(I279*H279,2)</f>
        <v>0</v>
      </c>
      <c r="K279" s="182" t="s">
        <v>1</v>
      </c>
      <c r="L279" s="39"/>
      <c r="M279" s="187" t="s">
        <v>1</v>
      </c>
      <c r="N279" s="188" t="s">
        <v>39</v>
      </c>
      <c r="O279" s="77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1" t="s">
        <v>173</v>
      </c>
      <c r="AT279" s="191" t="s">
        <v>168</v>
      </c>
      <c r="AU279" s="191" t="s">
        <v>80</v>
      </c>
      <c r="AY279" s="19" t="s">
        <v>166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80</v>
      </c>
      <c r="BK279" s="192">
        <f>ROUND(I279*H279,2)</f>
        <v>0</v>
      </c>
      <c r="BL279" s="19" t="s">
        <v>173</v>
      </c>
      <c r="BM279" s="191" t="s">
        <v>1821</v>
      </c>
    </row>
    <row r="280" s="2" customFormat="1" ht="16.5" customHeight="1">
      <c r="A280" s="38"/>
      <c r="B280" s="179"/>
      <c r="C280" s="180" t="s">
        <v>994</v>
      </c>
      <c r="D280" s="180" t="s">
        <v>168</v>
      </c>
      <c r="E280" s="181" t="s">
        <v>1330</v>
      </c>
      <c r="F280" s="182" t="s">
        <v>2400</v>
      </c>
      <c r="G280" s="183" t="s">
        <v>318</v>
      </c>
      <c r="H280" s="184">
        <v>10</v>
      </c>
      <c r="I280" s="185"/>
      <c r="J280" s="186">
        <f>ROUND(I280*H280,2)</f>
        <v>0</v>
      </c>
      <c r="K280" s="182" t="s">
        <v>1</v>
      </c>
      <c r="L280" s="39"/>
      <c r="M280" s="187" t="s">
        <v>1</v>
      </c>
      <c r="N280" s="188" t="s">
        <v>39</v>
      </c>
      <c r="O280" s="77"/>
      <c r="P280" s="189">
        <f>O280*H280</f>
        <v>0</v>
      </c>
      <c r="Q280" s="189">
        <v>0</v>
      </c>
      <c r="R280" s="189">
        <f>Q280*H280</f>
        <v>0</v>
      </c>
      <c r="S280" s="189">
        <v>0</v>
      </c>
      <c r="T280" s="19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91" t="s">
        <v>173</v>
      </c>
      <c r="AT280" s="191" t="s">
        <v>168</v>
      </c>
      <c r="AU280" s="191" t="s">
        <v>80</v>
      </c>
      <c r="AY280" s="19" t="s">
        <v>166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9" t="s">
        <v>80</v>
      </c>
      <c r="BK280" s="192">
        <f>ROUND(I280*H280,2)</f>
        <v>0</v>
      </c>
      <c r="BL280" s="19" t="s">
        <v>173</v>
      </c>
      <c r="BM280" s="191" t="s">
        <v>1831</v>
      </c>
    </row>
    <row r="281" s="2" customFormat="1" ht="16.5" customHeight="1">
      <c r="A281" s="38"/>
      <c r="B281" s="179"/>
      <c r="C281" s="180" t="s">
        <v>998</v>
      </c>
      <c r="D281" s="180" t="s">
        <v>168</v>
      </c>
      <c r="E281" s="181" t="s">
        <v>2401</v>
      </c>
      <c r="F281" s="182" t="s">
        <v>2402</v>
      </c>
      <c r="G281" s="183" t="s">
        <v>2403</v>
      </c>
      <c r="H281" s="184">
        <v>1</v>
      </c>
      <c r="I281" s="185"/>
      <c r="J281" s="186">
        <f>ROUND(I281*H281,2)</f>
        <v>0</v>
      </c>
      <c r="K281" s="182" t="s">
        <v>1</v>
      </c>
      <c r="L281" s="39"/>
      <c r="M281" s="187" t="s">
        <v>1</v>
      </c>
      <c r="N281" s="188" t="s">
        <v>39</v>
      </c>
      <c r="O281" s="77"/>
      <c r="P281" s="189">
        <f>O281*H281</f>
        <v>0</v>
      </c>
      <c r="Q281" s="189">
        <v>0</v>
      </c>
      <c r="R281" s="189">
        <f>Q281*H281</f>
        <v>0</v>
      </c>
      <c r="S281" s="189">
        <v>0</v>
      </c>
      <c r="T281" s="19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1" t="s">
        <v>173</v>
      </c>
      <c r="AT281" s="191" t="s">
        <v>168</v>
      </c>
      <c r="AU281" s="191" t="s">
        <v>80</v>
      </c>
      <c r="AY281" s="19" t="s">
        <v>166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80</v>
      </c>
      <c r="BK281" s="192">
        <f>ROUND(I281*H281,2)</f>
        <v>0</v>
      </c>
      <c r="BL281" s="19" t="s">
        <v>173</v>
      </c>
      <c r="BM281" s="191" t="s">
        <v>1839</v>
      </c>
    </row>
    <row r="282" s="2" customFormat="1" ht="21.75" customHeight="1">
      <c r="A282" s="38"/>
      <c r="B282" s="179"/>
      <c r="C282" s="180" t="s">
        <v>386</v>
      </c>
      <c r="D282" s="180" t="s">
        <v>168</v>
      </c>
      <c r="E282" s="181" t="s">
        <v>2377</v>
      </c>
      <c r="F282" s="182" t="s">
        <v>2378</v>
      </c>
      <c r="G282" s="183" t="s">
        <v>2287</v>
      </c>
      <c r="H282" s="184">
        <v>1</v>
      </c>
      <c r="I282" s="185"/>
      <c r="J282" s="186">
        <f>ROUND(I282*H282,2)</f>
        <v>0</v>
      </c>
      <c r="K282" s="182" t="s">
        <v>1</v>
      </c>
      <c r="L282" s="39"/>
      <c r="M282" s="187" t="s">
        <v>1</v>
      </c>
      <c r="N282" s="188" t="s">
        <v>39</v>
      </c>
      <c r="O282" s="77"/>
      <c r="P282" s="189">
        <f>O282*H282</f>
        <v>0</v>
      </c>
      <c r="Q282" s="189">
        <v>0</v>
      </c>
      <c r="R282" s="189">
        <f>Q282*H282</f>
        <v>0</v>
      </c>
      <c r="S282" s="189">
        <v>0</v>
      </c>
      <c r="T282" s="19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91" t="s">
        <v>173</v>
      </c>
      <c r="AT282" s="191" t="s">
        <v>168</v>
      </c>
      <c r="AU282" s="191" t="s">
        <v>80</v>
      </c>
      <c r="AY282" s="19" t="s">
        <v>166</v>
      </c>
      <c r="BE282" s="192">
        <f>IF(N282="základní",J282,0)</f>
        <v>0</v>
      </c>
      <c r="BF282" s="192">
        <f>IF(N282="snížená",J282,0)</f>
        <v>0</v>
      </c>
      <c r="BG282" s="192">
        <f>IF(N282="zákl. přenesená",J282,0)</f>
        <v>0</v>
      </c>
      <c r="BH282" s="192">
        <f>IF(N282="sníž. přenesená",J282,0)</f>
        <v>0</v>
      </c>
      <c r="BI282" s="192">
        <f>IF(N282="nulová",J282,0)</f>
        <v>0</v>
      </c>
      <c r="BJ282" s="19" t="s">
        <v>80</v>
      </c>
      <c r="BK282" s="192">
        <f>ROUND(I282*H282,2)</f>
        <v>0</v>
      </c>
      <c r="BL282" s="19" t="s">
        <v>173</v>
      </c>
      <c r="BM282" s="191" t="s">
        <v>1847</v>
      </c>
    </row>
    <row r="283" s="2" customFormat="1" ht="16.5" customHeight="1">
      <c r="A283" s="38"/>
      <c r="B283" s="179"/>
      <c r="C283" s="180" t="s">
        <v>1010</v>
      </c>
      <c r="D283" s="180" t="s">
        <v>168</v>
      </c>
      <c r="E283" s="181" t="s">
        <v>1335</v>
      </c>
      <c r="F283" s="182" t="s">
        <v>2404</v>
      </c>
      <c r="G283" s="183" t="s">
        <v>923</v>
      </c>
      <c r="H283" s="184">
        <v>2</v>
      </c>
      <c r="I283" s="185"/>
      <c r="J283" s="186">
        <f>ROUND(I283*H283,2)</f>
        <v>0</v>
      </c>
      <c r="K283" s="182" t="s">
        <v>1</v>
      </c>
      <c r="L283" s="39"/>
      <c r="M283" s="187" t="s">
        <v>1</v>
      </c>
      <c r="N283" s="188" t="s">
        <v>39</v>
      </c>
      <c r="O283" s="77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1" t="s">
        <v>173</v>
      </c>
      <c r="AT283" s="191" t="s">
        <v>168</v>
      </c>
      <c r="AU283" s="191" t="s">
        <v>80</v>
      </c>
      <c r="AY283" s="19" t="s">
        <v>166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9" t="s">
        <v>80</v>
      </c>
      <c r="BK283" s="192">
        <f>ROUND(I283*H283,2)</f>
        <v>0</v>
      </c>
      <c r="BL283" s="19" t="s">
        <v>173</v>
      </c>
      <c r="BM283" s="191" t="s">
        <v>1856</v>
      </c>
    </row>
    <row r="284" s="2" customFormat="1" ht="16.5" customHeight="1">
      <c r="A284" s="38"/>
      <c r="B284" s="179"/>
      <c r="C284" s="180" t="s">
        <v>1014</v>
      </c>
      <c r="D284" s="180" t="s">
        <v>168</v>
      </c>
      <c r="E284" s="181" t="s">
        <v>1341</v>
      </c>
      <c r="F284" s="182" t="s">
        <v>2381</v>
      </c>
      <c r="G284" s="183" t="s">
        <v>923</v>
      </c>
      <c r="H284" s="184">
        <v>4</v>
      </c>
      <c r="I284" s="185"/>
      <c r="J284" s="186">
        <f>ROUND(I284*H284,2)</f>
        <v>0</v>
      </c>
      <c r="K284" s="182" t="s">
        <v>1</v>
      </c>
      <c r="L284" s="39"/>
      <c r="M284" s="187" t="s">
        <v>1</v>
      </c>
      <c r="N284" s="188" t="s">
        <v>39</v>
      </c>
      <c r="O284" s="77"/>
      <c r="P284" s="189">
        <f>O284*H284</f>
        <v>0</v>
      </c>
      <c r="Q284" s="189">
        <v>0</v>
      </c>
      <c r="R284" s="189">
        <f>Q284*H284</f>
        <v>0</v>
      </c>
      <c r="S284" s="189">
        <v>0</v>
      </c>
      <c r="T284" s="19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91" t="s">
        <v>173</v>
      </c>
      <c r="AT284" s="191" t="s">
        <v>168</v>
      </c>
      <c r="AU284" s="191" t="s">
        <v>80</v>
      </c>
      <c r="AY284" s="19" t="s">
        <v>166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9" t="s">
        <v>80</v>
      </c>
      <c r="BK284" s="192">
        <f>ROUND(I284*H284,2)</f>
        <v>0</v>
      </c>
      <c r="BL284" s="19" t="s">
        <v>173</v>
      </c>
      <c r="BM284" s="191" t="s">
        <v>1865</v>
      </c>
    </row>
    <row r="285" s="2" customFormat="1" ht="16.5" customHeight="1">
      <c r="A285" s="38"/>
      <c r="B285" s="179"/>
      <c r="C285" s="180" t="s">
        <v>1018</v>
      </c>
      <c r="D285" s="180" t="s">
        <v>168</v>
      </c>
      <c r="E285" s="181" t="s">
        <v>1345</v>
      </c>
      <c r="F285" s="182" t="s">
        <v>2405</v>
      </c>
      <c r="G285" s="183" t="s">
        <v>923</v>
      </c>
      <c r="H285" s="184">
        <v>8</v>
      </c>
      <c r="I285" s="185"/>
      <c r="J285" s="186">
        <f>ROUND(I285*H285,2)</f>
        <v>0</v>
      </c>
      <c r="K285" s="182" t="s">
        <v>1</v>
      </c>
      <c r="L285" s="39"/>
      <c r="M285" s="187" t="s">
        <v>1</v>
      </c>
      <c r="N285" s="188" t="s">
        <v>39</v>
      </c>
      <c r="O285" s="77"/>
      <c r="P285" s="189">
        <f>O285*H285</f>
        <v>0</v>
      </c>
      <c r="Q285" s="189">
        <v>0</v>
      </c>
      <c r="R285" s="189">
        <f>Q285*H285</f>
        <v>0</v>
      </c>
      <c r="S285" s="189">
        <v>0</v>
      </c>
      <c r="T285" s="19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91" t="s">
        <v>173</v>
      </c>
      <c r="AT285" s="191" t="s">
        <v>168</v>
      </c>
      <c r="AU285" s="191" t="s">
        <v>80</v>
      </c>
      <c r="AY285" s="19" t="s">
        <v>166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80</v>
      </c>
      <c r="BK285" s="192">
        <f>ROUND(I285*H285,2)</f>
        <v>0</v>
      </c>
      <c r="BL285" s="19" t="s">
        <v>173</v>
      </c>
      <c r="BM285" s="191" t="s">
        <v>1875</v>
      </c>
    </row>
    <row r="286" s="2" customFormat="1" ht="16.5" customHeight="1">
      <c r="A286" s="38"/>
      <c r="B286" s="179"/>
      <c r="C286" s="180" t="s">
        <v>1022</v>
      </c>
      <c r="D286" s="180" t="s">
        <v>168</v>
      </c>
      <c r="E286" s="181" t="s">
        <v>1350</v>
      </c>
      <c r="F286" s="182" t="s">
        <v>2382</v>
      </c>
      <c r="G286" s="183" t="s">
        <v>923</v>
      </c>
      <c r="H286" s="184">
        <v>4</v>
      </c>
      <c r="I286" s="185"/>
      <c r="J286" s="186">
        <f>ROUND(I286*H286,2)</f>
        <v>0</v>
      </c>
      <c r="K286" s="182" t="s">
        <v>1</v>
      </c>
      <c r="L286" s="39"/>
      <c r="M286" s="187" t="s">
        <v>1</v>
      </c>
      <c r="N286" s="188" t="s">
        <v>39</v>
      </c>
      <c r="O286" s="77"/>
      <c r="P286" s="189">
        <f>O286*H286</f>
        <v>0</v>
      </c>
      <c r="Q286" s="189">
        <v>0</v>
      </c>
      <c r="R286" s="189">
        <f>Q286*H286</f>
        <v>0</v>
      </c>
      <c r="S286" s="189">
        <v>0</v>
      </c>
      <c r="T286" s="19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91" t="s">
        <v>173</v>
      </c>
      <c r="AT286" s="191" t="s">
        <v>168</v>
      </c>
      <c r="AU286" s="191" t="s">
        <v>80</v>
      </c>
      <c r="AY286" s="19" t="s">
        <v>166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80</v>
      </c>
      <c r="BK286" s="192">
        <f>ROUND(I286*H286,2)</f>
        <v>0</v>
      </c>
      <c r="BL286" s="19" t="s">
        <v>173</v>
      </c>
      <c r="BM286" s="191" t="s">
        <v>1885</v>
      </c>
    </row>
    <row r="287" s="2" customFormat="1" ht="16.5" customHeight="1">
      <c r="A287" s="38"/>
      <c r="B287" s="179"/>
      <c r="C287" s="180" t="s">
        <v>1026</v>
      </c>
      <c r="D287" s="180" t="s">
        <v>168</v>
      </c>
      <c r="E287" s="181" t="s">
        <v>1356</v>
      </c>
      <c r="F287" s="182" t="s">
        <v>2406</v>
      </c>
      <c r="G287" s="183" t="s">
        <v>923</v>
      </c>
      <c r="H287" s="184">
        <v>2</v>
      </c>
      <c r="I287" s="185"/>
      <c r="J287" s="186">
        <f>ROUND(I287*H287,2)</f>
        <v>0</v>
      </c>
      <c r="K287" s="182" t="s">
        <v>1</v>
      </c>
      <c r="L287" s="39"/>
      <c r="M287" s="187" t="s">
        <v>1</v>
      </c>
      <c r="N287" s="188" t="s">
        <v>39</v>
      </c>
      <c r="O287" s="77"/>
      <c r="P287" s="189">
        <f>O287*H287</f>
        <v>0</v>
      </c>
      <c r="Q287" s="189">
        <v>0</v>
      </c>
      <c r="R287" s="189">
        <f>Q287*H287</f>
        <v>0</v>
      </c>
      <c r="S287" s="189">
        <v>0</v>
      </c>
      <c r="T287" s="19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91" t="s">
        <v>173</v>
      </c>
      <c r="AT287" s="191" t="s">
        <v>168</v>
      </c>
      <c r="AU287" s="191" t="s">
        <v>80</v>
      </c>
      <c r="AY287" s="19" t="s">
        <v>166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9" t="s">
        <v>80</v>
      </c>
      <c r="BK287" s="192">
        <f>ROUND(I287*H287,2)</f>
        <v>0</v>
      </c>
      <c r="BL287" s="19" t="s">
        <v>173</v>
      </c>
      <c r="BM287" s="191" t="s">
        <v>1893</v>
      </c>
    </row>
    <row r="288" s="2" customFormat="1" ht="16.5" customHeight="1">
      <c r="A288" s="38"/>
      <c r="B288" s="179"/>
      <c r="C288" s="180" t="s">
        <v>1031</v>
      </c>
      <c r="D288" s="180" t="s">
        <v>168</v>
      </c>
      <c r="E288" s="181" t="s">
        <v>1360</v>
      </c>
      <c r="F288" s="182" t="s">
        <v>2384</v>
      </c>
      <c r="G288" s="183" t="s">
        <v>923</v>
      </c>
      <c r="H288" s="184">
        <v>8</v>
      </c>
      <c r="I288" s="185"/>
      <c r="J288" s="186">
        <f>ROUND(I288*H288,2)</f>
        <v>0</v>
      </c>
      <c r="K288" s="182" t="s">
        <v>1</v>
      </c>
      <c r="L288" s="39"/>
      <c r="M288" s="187" t="s">
        <v>1</v>
      </c>
      <c r="N288" s="188" t="s">
        <v>39</v>
      </c>
      <c r="O288" s="77"/>
      <c r="P288" s="189">
        <f>O288*H288</f>
        <v>0</v>
      </c>
      <c r="Q288" s="189">
        <v>0</v>
      </c>
      <c r="R288" s="189">
        <f>Q288*H288</f>
        <v>0</v>
      </c>
      <c r="S288" s="189">
        <v>0</v>
      </c>
      <c r="T288" s="19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91" t="s">
        <v>173</v>
      </c>
      <c r="AT288" s="191" t="s">
        <v>168</v>
      </c>
      <c r="AU288" s="191" t="s">
        <v>80</v>
      </c>
      <c r="AY288" s="19" t="s">
        <v>166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9" t="s">
        <v>80</v>
      </c>
      <c r="BK288" s="192">
        <f>ROUND(I288*H288,2)</f>
        <v>0</v>
      </c>
      <c r="BL288" s="19" t="s">
        <v>173</v>
      </c>
      <c r="BM288" s="191" t="s">
        <v>1901</v>
      </c>
    </row>
    <row r="289" s="2" customFormat="1" ht="21.75" customHeight="1">
      <c r="A289" s="38"/>
      <c r="B289" s="179"/>
      <c r="C289" s="180" t="s">
        <v>1036</v>
      </c>
      <c r="D289" s="180" t="s">
        <v>168</v>
      </c>
      <c r="E289" s="181" t="s">
        <v>1364</v>
      </c>
      <c r="F289" s="182" t="s">
        <v>2385</v>
      </c>
      <c r="G289" s="183" t="s">
        <v>923</v>
      </c>
      <c r="H289" s="184">
        <v>10</v>
      </c>
      <c r="I289" s="185"/>
      <c r="J289" s="186">
        <f>ROUND(I289*H289,2)</f>
        <v>0</v>
      </c>
      <c r="K289" s="182" t="s">
        <v>1</v>
      </c>
      <c r="L289" s="39"/>
      <c r="M289" s="187" t="s">
        <v>1</v>
      </c>
      <c r="N289" s="188" t="s">
        <v>39</v>
      </c>
      <c r="O289" s="77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91" t="s">
        <v>173</v>
      </c>
      <c r="AT289" s="191" t="s">
        <v>168</v>
      </c>
      <c r="AU289" s="191" t="s">
        <v>80</v>
      </c>
      <c r="AY289" s="19" t="s">
        <v>166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80</v>
      </c>
      <c r="BK289" s="192">
        <f>ROUND(I289*H289,2)</f>
        <v>0</v>
      </c>
      <c r="BL289" s="19" t="s">
        <v>173</v>
      </c>
      <c r="BM289" s="191" t="s">
        <v>1910</v>
      </c>
    </row>
    <row r="290" s="2" customFormat="1" ht="16.5" customHeight="1">
      <c r="A290" s="38"/>
      <c r="B290" s="179"/>
      <c r="C290" s="180" t="s">
        <v>1041</v>
      </c>
      <c r="D290" s="180" t="s">
        <v>168</v>
      </c>
      <c r="E290" s="181" t="s">
        <v>2292</v>
      </c>
      <c r="F290" s="182" t="s">
        <v>2293</v>
      </c>
      <c r="G290" s="183" t="s">
        <v>2294</v>
      </c>
      <c r="H290" s="184">
        <v>3</v>
      </c>
      <c r="I290" s="185"/>
      <c r="J290" s="186">
        <f>ROUND(I290*H290,2)</f>
        <v>0</v>
      </c>
      <c r="K290" s="182" t="s">
        <v>1</v>
      </c>
      <c r="L290" s="39"/>
      <c r="M290" s="187" t="s">
        <v>1</v>
      </c>
      <c r="N290" s="188" t="s">
        <v>39</v>
      </c>
      <c r="O290" s="77"/>
      <c r="P290" s="189">
        <f>O290*H290</f>
        <v>0</v>
      </c>
      <c r="Q290" s="189">
        <v>0</v>
      </c>
      <c r="R290" s="189">
        <f>Q290*H290</f>
        <v>0</v>
      </c>
      <c r="S290" s="189">
        <v>0</v>
      </c>
      <c r="T290" s="19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91" t="s">
        <v>173</v>
      </c>
      <c r="AT290" s="191" t="s">
        <v>168</v>
      </c>
      <c r="AU290" s="191" t="s">
        <v>80</v>
      </c>
      <c r="AY290" s="19" t="s">
        <v>166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9" t="s">
        <v>80</v>
      </c>
      <c r="BK290" s="192">
        <f>ROUND(I290*H290,2)</f>
        <v>0</v>
      </c>
      <c r="BL290" s="19" t="s">
        <v>173</v>
      </c>
      <c r="BM290" s="191" t="s">
        <v>1919</v>
      </c>
    </row>
    <row r="291" s="2" customFormat="1" ht="16.5" customHeight="1">
      <c r="A291" s="38"/>
      <c r="B291" s="179"/>
      <c r="C291" s="180" t="s">
        <v>1047</v>
      </c>
      <c r="D291" s="180" t="s">
        <v>168</v>
      </c>
      <c r="E291" s="181" t="s">
        <v>2407</v>
      </c>
      <c r="F291" s="182" t="s">
        <v>2408</v>
      </c>
      <c r="G291" s="183" t="s">
        <v>2294</v>
      </c>
      <c r="H291" s="184">
        <v>4.5</v>
      </c>
      <c r="I291" s="185"/>
      <c r="J291" s="186">
        <f>ROUND(I291*H291,2)</f>
        <v>0</v>
      </c>
      <c r="K291" s="182" t="s">
        <v>1</v>
      </c>
      <c r="L291" s="39"/>
      <c r="M291" s="236" t="s">
        <v>1</v>
      </c>
      <c r="N291" s="237" t="s">
        <v>39</v>
      </c>
      <c r="O291" s="238"/>
      <c r="P291" s="239">
        <f>O291*H291</f>
        <v>0</v>
      </c>
      <c r="Q291" s="239">
        <v>0</v>
      </c>
      <c r="R291" s="239">
        <f>Q291*H291</f>
        <v>0</v>
      </c>
      <c r="S291" s="239">
        <v>0</v>
      </c>
      <c r="T291" s="24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91" t="s">
        <v>173</v>
      </c>
      <c r="AT291" s="191" t="s">
        <v>168</v>
      </c>
      <c r="AU291" s="191" t="s">
        <v>80</v>
      </c>
      <c r="AY291" s="19" t="s">
        <v>166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9" t="s">
        <v>80</v>
      </c>
      <c r="BK291" s="192">
        <f>ROUND(I291*H291,2)</f>
        <v>0</v>
      </c>
      <c r="BL291" s="19" t="s">
        <v>173</v>
      </c>
      <c r="BM291" s="191" t="s">
        <v>1928</v>
      </c>
    </row>
    <row r="292" s="2" customFormat="1" ht="6.96" customHeight="1">
      <c r="A292" s="38"/>
      <c r="B292" s="60"/>
      <c r="C292" s="61"/>
      <c r="D292" s="61"/>
      <c r="E292" s="61"/>
      <c r="F292" s="61"/>
      <c r="G292" s="61"/>
      <c r="H292" s="61"/>
      <c r="I292" s="61"/>
      <c r="J292" s="61"/>
      <c r="K292" s="61"/>
      <c r="L292" s="39"/>
      <c r="M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</row>
  </sheetData>
  <autoFilter ref="C125:K2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106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Rekonstrukce areálu bývalého pivovaru, II.etapa-toalety, Brno-Řečkovice</v>
      </c>
      <c r="F7" s="32"/>
      <c r="G7" s="32"/>
      <c r="H7" s="32"/>
      <c r="L7" s="22"/>
    </row>
    <row r="8" s="1" customFormat="1" ht="12" customHeight="1">
      <c r="B8" s="22"/>
      <c r="D8" s="32" t="s">
        <v>107</v>
      </c>
      <c r="L8" s="22"/>
    </row>
    <row r="9" s="2" customFormat="1" ht="16.5" customHeight="1">
      <c r="A9" s="38"/>
      <c r="B9" s="39"/>
      <c r="C9" s="38"/>
      <c r="D9" s="38"/>
      <c r="E9" s="129" t="s">
        <v>108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109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2409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14. 7. 2025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tr">
        <f>IF('Rekapitulace stavby'!AN10="","",'Rekapitulace stavby'!AN10)</f>
        <v/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tr">
        <f>IF('Rekapitulace stavby'!E11="","",'Rekapitulace stavby'!E11)</f>
        <v xml:space="preserve"> </v>
      </c>
      <c r="F17" s="38"/>
      <c r="G17" s="38"/>
      <c r="H17" s="38"/>
      <c r="I17" s="32" t="s">
        <v>26</v>
      </c>
      <c r="J17" s="27" t="str">
        <f>IF('Rekapitulace stavby'!AN11="","",'Rekapitulace stavby'!AN11)</f>
        <v/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27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26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29</v>
      </c>
      <c r="E22" s="38"/>
      <c r="F22" s="38"/>
      <c r="G22" s="38"/>
      <c r="H22" s="38"/>
      <c r="I22" s="32" t="s">
        <v>25</v>
      </c>
      <c r="J22" s="27" t="str">
        <f>IF('Rekapitulace stavby'!AN16="","",'Rekapitulace stavby'!AN16)</f>
        <v/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tr">
        <f>IF('Rekapitulace stavby'!E17="","",'Rekapitulace stavby'!E17)</f>
        <v xml:space="preserve"> </v>
      </c>
      <c r="F23" s="38"/>
      <c r="G23" s="38"/>
      <c r="H23" s="38"/>
      <c r="I23" s="32" t="s">
        <v>26</v>
      </c>
      <c r="J23" s="27" t="str">
        <f>IF('Rekapitulace stavby'!AN17="","",'Rekapitulace stavby'!AN17)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31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26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32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34</v>
      </c>
      <c r="E32" s="38"/>
      <c r="F32" s="38"/>
      <c r="G32" s="38"/>
      <c r="H32" s="38"/>
      <c r="I32" s="38"/>
      <c r="J32" s="96">
        <f>ROUND(J123,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36</v>
      </c>
      <c r="G34" s="38"/>
      <c r="H34" s="38"/>
      <c r="I34" s="43" t="s">
        <v>35</v>
      </c>
      <c r="J34" s="43" t="s">
        <v>37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38</v>
      </c>
      <c r="E35" s="32" t="s">
        <v>39</v>
      </c>
      <c r="F35" s="135">
        <f>ROUND((SUM(BE123:BE164)),  2)</f>
        <v>0</v>
      </c>
      <c r="G35" s="38"/>
      <c r="H35" s="38"/>
      <c r="I35" s="136">
        <v>0.20999999999999999</v>
      </c>
      <c r="J35" s="135">
        <f>ROUND(((SUM(BE123:BE164))*I35),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40</v>
      </c>
      <c r="F36" s="135">
        <f>ROUND((SUM(BF123:BF164)),  2)</f>
        <v>0</v>
      </c>
      <c r="G36" s="38"/>
      <c r="H36" s="38"/>
      <c r="I36" s="136">
        <v>0.12</v>
      </c>
      <c r="J36" s="135">
        <f>ROUND(((SUM(BF123:BF164))*I36),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41</v>
      </c>
      <c r="F37" s="135">
        <f>ROUND((SUM(BG123:BG164)),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42</v>
      </c>
      <c r="F38" s="135">
        <f>ROUND((SUM(BH123:BH164)),  2)</f>
        <v>0</v>
      </c>
      <c r="G38" s="38"/>
      <c r="H38" s="38"/>
      <c r="I38" s="136">
        <v>0.12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43</v>
      </c>
      <c r="F39" s="135">
        <f>ROUND((SUM(BI123:BI164)),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44</v>
      </c>
      <c r="E41" s="81"/>
      <c r="F41" s="81"/>
      <c r="G41" s="139" t="s">
        <v>45</v>
      </c>
      <c r="H41" s="140" t="s">
        <v>46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47</v>
      </c>
      <c r="E50" s="57"/>
      <c r="F50" s="57"/>
      <c r="G50" s="56" t="s">
        <v>48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49</v>
      </c>
      <c r="E61" s="41"/>
      <c r="F61" s="143" t="s">
        <v>50</v>
      </c>
      <c r="G61" s="58" t="s">
        <v>49</v>
      </c>
      <c r="H61" s="41"/>
      <c r="I61" s="41"/>
      <c r="J61" s="144" t="s">
        <v>50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51</v>
      </c>
      <c r="E65" s="59"/>
      <c r="F65" s="59"/>
      <c r="G65" s="56" t="s">
        <v>52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49</v>
      </c>
      <c r="E76" s="41"/>
      <c r="F76" s="143" t="s">
        <v>50</v>
      </c>
      <c r="G76" s="58" t="s">
        <v>49</v>
      </c>
      <c r="H76" s="41"/>
      <c r="I76" s="41"/>
      <c r="J76" s="144" t="s">
        <v>50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areálu bývalého pivovaru, II.etapa-toalety, Brno-Řečkovice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107</v>
      </c>
      <c r="L86" s="22"/>
    </row>
    <row r="87" s="2" customFormat="1" ht="16.5" customHeight="1">
      <c r="A87" s="38"/>
      <c r="B87" s="39"/>
      <c r="C87" s="38"/>
      <c r="D87" s="38"/>
      <c r="E87" s="129" t="s">
        <v>108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24.04 - VZT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 xml:space="preserve"> </v>
      </c>
      <c r="G91" s="38"/>
      <c r="H91" s="38"/>
      <c r="I91" s="32" t="s">
        <v>22</v>
      </c>
      <c r="J91" s="69" t="str">
        <f>IF(J14="","",J14)</f>
        <v>14. 7. 2025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38"/>
      <c r="E93" s="38"/>
      <c r="F93" s="27" t="str">
        <f>E17</f>
        <v xml:space="preserve"> </v>
      </c>
      <c r="G93" s="38"/>
      <c r="H93" s="38"/>
      <c r="I93" s="32" t="s">
        <v>29</v>
      </c>
      <c r="J93" s="36" t="str">
        <f>E23</f>
        <v xml:space="preserve"> 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38"/>
      <c r="E94" s="38"/>
      <c r="F94" s="27" t="str">
        <f>IF(E20="","",E20)</f>
        <v>Vyplň údaj</v>
      </c>
      <c r="G94" s="38"/>
      <c r="H94" s="38"/>
      <c r="I94" s="32" t="s">
        <v>31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112</v>
      </c>
      <c r="D96" s="137"/>
      <c r="E96" s="137"/>
      <c r="F96" s="137"/>
      <c r="G96" s="137"/>
      <c r="H96" s="137"/>
      <c r="I96" s="137"/>
      <c r="J96" s="146" t="s">
        <v>113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114</v>
      </c>
      <c r="D98" s="38"/>
      <c r="E98" s="38"/>
      <c r="F98" s="38"/>
      <c r="G98" s="38"/>
      <c r="H98" s="38"/>
      <c r="I98" s="38"/>
      <c r="J98" s="96">
        <f>J123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115</v>
      </c>
    </row>
    <row r="99" s="9" customFormat="1" ht="24.96" customHeight="1">
      <c r="A99" s="9"/>
      <c r="B99" s="148"/>
      <c r="C99" s="9"/>
      <c r="D99" s="149" t="s">
        <v>2410</v>
      </c>
      <c r="E99" s="150"/>
      <c r="F99" s="150"/>
      <c r="G99" s="150"/>
      <c r="H99" s="150"/>
      <c r="I99" s="150"/>
      <c r="J99" s="151">
        <f>J124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8"/>
      <c r="C100" s="9"/>
      <c r="D100" s="149" t="s">
        <v>2411</v>
      </c>
      <c r="E100" s="150"/>
      <c r="F100" s="150"/>
      <c r="G100" s="150"/>
      <c r="H100" s="150"/>
      <c r="I100" s="150"/>
      <c r="J100" s="151">
        <f>J146</f>
        <v>0</v>
      </c>
      <c r="K100" s="9"/>
      <c r="L100" s="14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8"/>
      <c r="C101" s="9"/>
      <c r="D101" s="149" t="s">
        <v>2412</v>
      </c>
      <c r="E101" s="150"/>
      <c r="F101" s="150"/>
      <c r="G101" s="150"/>
      <c r="H101" s="150"/>
      <c r="I101" s="150"/>
      <c r="J101" s="151">
        <f>J155</f>
        <v>0</v>
      </c>
      <c r="K101" s="9"/>
      <c r="L101" s="14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151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38"/>
      <c r="D111" s="38"/>
      <c r="E111" s="129" t="str">
        <f>E7</f>
        <v>Rekonstrukce areálu bývalého pivovaru, II.etapa-toalety, Brno-Řečkovice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2"/>
      <c r="C112" s="32" t="s">
        <v>107</v>
      </c>
      <c r="L112" s="22"/>
    </row>
    <row r="113" s="2" customFormat="1" ht="16.5" customHeight="1">
      <c r="A113" s="38"/>
      <c r="B113" s="39"/>
      <c r="C113" s="38"/>
      <c r="D113" s="38"/>
      <c r="E113" s="129" t="s">
        <v>108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109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67" t="str">
        <f>E11</f>
        <v>24.04 - VZT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38"/>
      <c r="E117" s="38"/>
      <c r="F117" s="27" t="str">
        <f>F14</f>
        <v xml:space="preserve"> </v>
      </c>
      <c r="G117" s="38"/>
      <c r="H117" s="38"/>
      <c r="I117" s="32" t="s">
        <v>22</v>
      </c>
      <c r="J117" s="69" t="str">
        <f>IF(J14="","",J14)</f>
        <v>14. 7. 2025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38"/>
      <c r="E119" s="38"/>
      <c r="F119" s="27" t="str">
        <f>E17</f>
        <v xml:space="preserve"> </v>
      </c>
      <c r="G119" s="38"/>
      <c r="H119" s="38"/>
      <c r="I119" s="32" t="s">
        <v>29</v>
      </c>
      <c r="J119" s="36" t="str">
        <f>E23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38"/>
      <c r="E120" s="38"/>
      <c r="F120" s="27" t="str">
        <f>IF(E20="","",E20)</f>
        <v>Vyplň údaj</v>
      </c>
      <c r="G120" s="38"/>
      <c r="H120" s="38"/>
      <c r="I120" s="32" t="s">
        <v>31</v>
      </c>
      <c r="J120" s="36" t="str">
        <f>E26</f>
        <v xml:space="preserve"> 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56"/>
      <c r="B122" s="157"/>
      <c r="C122" s="158" t="s">
        <v>152</v>
      </c>
      <c r="D122" s="159" t="s">
        <v>59</v>
      </c>
      <c r="E122" s="159" t="s">
        <v>55</v>
      </c>
      <c r="F122" s="159" t="s">
        <v>56</v>
      </c>
      <c r="G122" s="159" t="s">
        <v>153</v>
      </c>
      <c r="H122" s="159" t="s">
        <v>154</v>
      </c>
      <c r="I122" s="159" t="s">
        <v>155</v>
      </c>
      <c r="J122" s="159" t="s">
        <v>113</v>
      </c>
      <c r="K122" s="160" t="s">
        <v>156</v>
      </c>
      <c r="L122" s="161"/>
      <c r="M122" s="86" t="s">
        <v>1</v>
      </c>
      <c r="N122" s="87" t="s">
        <v>38</v>
      </c>
      <c r="O122" s="87" t="s">
        <v>157</v>
      </c>
      <c r="P122" s="87" t="s">
        <v>158</v>
      </c>
      <c r="Q122" s="87" t="s">
        <v>159</v>
      </c>
      <c r="R122" s="87" t="s">
        <v>160</v>
      </c>
      <c r="S122" s="87" t="s">
        <v>161</v>
      </c>
      <c r="T122" s="88" t="s">
        <v>162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="2" customFormat="1" ht="22.8" customHeight="1">
      <c r="A123" s="38"/>
      <c r="B123" s="39"/>
      <c r="C123" s="93" t="s">
        <v>163</v>
      </c>
      <c r="D123" s="38"/>
      <c r="E123" s="38"/>
      <c r="F123" s="38"/>
      <c r="G123" s="38"/>
      <c r="H123" s="38"/>
      <c r="I123" s="38"/>
      <c r="J123" s="162">
        <f>BK123</f>
        <v>0</v>
      </c>
      <c r="K123" s="38"/>
      <c r="L123" s="39"/>
      <c r="M123" s="89"/>
      <c r="N123" s="73"/>
      <c r="O123" s="90"/>
      <c r="P123" s="163">
        <f>P124+P146+P155</f>
        <v>0</v>
      </c>
      <c r="Q123" s="90"/>
      <c r="R123" s="163">
        <f>R124+R146+R155</f>
        <v>0</v>
      </c>
      <c r="S123" s="90"/>
      <c r="T123" s="164">
        <f>T124+T146+T155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73</v>
      </c>
      <c r="AU123" s="19" t="s">
        <v>115</v>
      </c>
      <c r="BK123" s="165">
        <f>BK124+BK146+BK155</f>
        <v>0</v>
      </c>
    </row>
    <row r="124" s="12" customFormat="1" ht="25.92" customHeight="1">
      <c r="A124" s="12"/>
      <c r="B124" s="166"/>
      <c r="C124" s="12"/>
      <c r="D124" s="167" t="s">
        <v>73</v>
      </c>
      <c r="E124" s="168" t="s">
        <v>2253</v>
      </c>
      <c r="F124" s="168" t="s">
        <v>2413</v>
      </c>
      <c r="G124" s="12"/>
      <c r="H124" s="12"/>
      <c r="I124" s="169"/>
      <c r="J124" s="170">
        <f>BK124</f>
        <v>0</v>
      </c>
      <c r="K124" s="12"/>
      <c r="L124" s="166"/>
      <c r="M124" s="171"/>
      <c r="N124" s="172"/>
      <c r="O124" s="172"/>
      <c r="P124" s="173">
        <f>SUM(P125:P145)</f>
        <v>0</v>
      </c>
      <c r="Q124" s="172"/>
      <c r="R124" s="173">
        <f>SUM(R125:R145)</f>
        <v>0</v>
      </c>
      <c r="S124" s="172"/>
      <c r="T124" s="174">
        <f>SUM(T125:T145)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7" t="s">
        <v>80</v>
      </c>
      <c r="AT124" s="175" t="s">
        <v>73</v>
      </c>
      <c r="AU124" s="175" t="s">
        <v>74</v>
      </c>
      <c r="AY124" s="167" t="s">
        <v>166</v>
      </c>
      <c r="BK124" s="176">
        <f>SUM(BK125:BK145)</f>
        <v>0</v>
      </c>
    </row>
    <row r="125" s="2" customFormat="1" ht="16.5" customHeight="1">
      <c r="A125" s="38"/>
      <c r="B125" s="179"/>
      <c r="C125" s="180" t="s">
        <v>80</v>
      </c>
      <c r="D125" s="180" t="s">
        <v>168</v>
      </c>
      <c r="E125" s="181" t="s">
        <v>2414</v>
      </c>
      <c r="F125" s="182" t="s">
        <v>2415</v>
      </c>
      <c r="G125" s="183" t="s">
        <v>2117</v>
      </c>
      <c r="H125" s="184">
        <v>1</v>
      </c>
      <c r="I125" s="185"/>
      <c r="J125" s="186">
        <f>ROUND(I125*H125,2)</f>
        <v>0</v>
      </c>
      <c r="K125" s="182" t="s">
        <v>1</v>
      </c>
      <c r="L125" s="39"/>
      <c r="M125" s="187" t="s">
        <v>1</v>
      </c>
      <c r="N125" s="188" t="s">
        <v>39</v>
      </c>
      <c r="O125" s="77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1" t="s">
        <v>173</v>
      </c>
      <c r="AT125" s="191" t="s">
        <v>168</v>
      </c>
      <c r="AU125" s="191" t="s">
        <v>80</v>
      </c>
      <c r="AY125" s="19" t="s">
        <v>166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80</v>
      </c>
      <c r="BK125" s="192">
        <f>ROUND(I125*H125,2)</f>
        <v>0</v>
      </c>
      <c r="BL125" s="19" t="s">
        <v>173</v>
      </c>
      <c r="BM125" s="191" t="s">
        <v>82</v>
      </c>
    </row>
    <row r="126" s="2" customFormat="1" ht="16.5" customHeight="1">
      <c r="A126" s="38"/>
      <c r="B126" s="179"/>
      <c r="C126" s="180" t="s">
        <v>82</v>
      </c>
      <c r="D126" s="180" t="s">
        <v>168</v>
      </c>
      <c r="E126" s="181" t="s">
        <v>2416</v>
      </c>
      <c r="F126" s="182" t="s">
        <v>2417</v>
      </c>
      <c r="G126" s="183" t="s">
        <v>2117</v>
      </c>
      <c r="H126" s="184">
        <v>1</v>
      </c>
      <c r="I126" s="185"/>
      <c r="J126" s="186">
        <f>ROUND(I126*H126,2)</f>
        <v>0</v>
      </c>
      <c r="K126" s="182" t="s">
        <v>1</v>
      </c>
      <c r="L126" s="39"/>
      <c r="M126" s="187" t="s">
        <v>1</v>
      </c>
      <c r="N126" s="188" t="s">
        <v>39</v>
      </c>
      <c r="O126" s="77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1" t="s">
        <v>173</v>
      </c>
      <c r="AT126" s="191" t="s">
        <v>168</v>
      </c>
      <c r="AU126" s="191" t="s">
        <v>80</v>
      </c>
      <c r="AY126" s="19" t="s">
        <v>166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173</v>
      </c>
      <c r="BM126" s="191" t="s">
        <v>173</v>
      </c>
    </row>
    <row r="127" s="2" customFormat="1" ht="16.5" customHeight="1">
      <c r="A127" s="38"/>
      <c r="B127" s="179"/>
      <c r="C127" s="180" t="s">
        <v>186</v>
      </c>
      <c r="D127" s="180" t="s">
        <v>168</v>
      </c>
      <c r="E127" s="181" t="s">
        <v>2418</v>
      </c>
      <c r="F127" s="182" t="s">
        <v>2419</v>
      </c>
      <c r="G127" s="183" t="s">
        <v>2117</v>
      </c>
      <c r="H127" s="184">
        <v>2</v>
      </c>
      <c r="I127" s="185"/>
      <c r="J127" s="186">
        <f>ROUND(I127*H127,2)</f>
        <v>0</v>
      </c>
      <c r="K127" s="182" t="s">
        <v>1</v>
      </c>
      <c r="L127" s="39"/>
      <c r="M127" s="187" t="s">
        <v>1</v>
      </c>
      <c r="N127" s="188" t="s">
        <v>39</v>
      </c>
      <c r="O127" s="77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1" t="s">
        <v>173</v>
      </c>
      <c r="AT127" s="191" t="s">
        <v>168</v>
      </c>
      <c r="AU127" s="191" t="s">
        <v>80</v>
      </c>
      <c r="AY127" s="19" t="s">
        <v>166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80</v>
      </c>
      <c r="BK127" s="192">
        <f>ROUND(I127*H127,2)</f>
        <v>0</v>
      </c>
      <c r="BL127" s="19" t="s">
        <v>173</v>
      </c>
      <c r="BM127" s="191" t="s">
        <v>208</v>
      </c>
    </row>
    <row r="128" s="2" customFormat="1" ht="16.5" customHeight="1">
      <c r="A128" s="38"/>
      <c r="B128" s="179"/>
      <c r="C128" s="180" t="s">
        <v>173</v>
      </c>
      <c r="D128" s="180" t="s">
        <v>168</v>
      </c>
      <c r="E128" s="181" t="s">
        <v>2420</v>
      </c>
      <c r="F128" s="182" t="s">
        <v>2421</v>
      </c>
      <c r="G128" s="183" t="s">
        <v>2117</v>
      </c>
      <c r="H128" s="184">
        <v>2</v>
      </c>
      <c r="I128" s="185"/>
      <c r="J128" s="186">
        <f>ROUND(I128*H128,2)</f>
        <v>0</v>
      </c>
      <c r="K128" s="182" t="s">
        <v>1</v>
      </c>
      <c r="L128" s="39"/>
      <c r="M128" s="187" t="s">
        <v>1</v>
      </c>
      <c r="N128" s="188" t="s">
        <v>39</v>
      </c>
      <c r="O128" s="77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1" t="s">
        <v>173</v>
      </c>
      <c r="AT128" s="191" t="s">
        <v>168</v>
      </c>
      <c r="AU128" s="191" t="s">
        <v>80</v>
      </c>
      <c r="AY128" s="19" t="s">
        <v>166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173</v>
      </c>
      <c r="BM128" s="191" t="s">
        <v>220</v>
      </c>
    </row>
    <row r="129" s="2" customFormat="1" ht="16.5" customHeight="1">
      <c r="A129" s="38"/>
      <c r="B129" s="179"/>
      <c r="C129" s="180" t="s">
        <v>202</v>
      </c>
      <c r="D129" s="180" t="s">
        <v>168</v>
      </c>
      <c r="E129" s="181" t="s">
        <v>2422</v>
      </c>
      <c r="F129" s="182" t="s">
        <v>2423</v>
      </c>
      <c r="G129" s="183" t="s">
        <v>2117</v>
      </c>
      <c r="H129" s="184">
        <v>0</v>
      </c>
      <c r="I129" s="185"/>
      <c r="J129" s="186">
        <f>ROUND(I129*H129,2)</f>
        <v>0</v>
      </c>
      <c r="K129" s="182" t="s">
        <v>1</v>
      </c>
      <c r="L129" s="39"/>
      <c r="M129" s="187" t="s">
        <v>1</v>
      </c>
      <c r="N129" s="188" t="s">
        <v>39</v>
      </c>
      <c r="O129" s="77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1" t="s">
        <v>173</v>
      </c>
      <c r="AT129" s="191" t="s">
        <v>168</v>
      </c>
      <c r="AU129" s="191" t="s">
        <v>80</v>
      </c>
      <c r="AY129" s="19" t="s">
        <v>166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80</v>
      </c>
      <c r="BK129" s="192">
        <f>ROUND(I129*H129,2)</f>
        <v>0</v>
      </c>
      <c r="BL129" s="19" t="s">
        <v>173</v>
      </c>
      <c r="BM129" s="191" t="s">
        <v>234</v>
      </c>
    </row>
    <row r="130" s="2" customFormat="1" ht="16.5" customHeight="1">
      <c r="A130" s="38"/>
      <c r="B130" s="179"/>
      <c r="C130" s="180" t="s">
        <v>208</v>
      </c>
      <c r="D130" s="180" t="s">
        <v>168</v>
      </c>
      <c r="E130" s="181" t="s">
        <v>2424</v>
      </c>
      <c r="F130" s="182" t="s">
        <v>2415</v>
      </c>
      <c r="G130" s="183" t="s">
        <v>2117</v>
      </c>
      <c r="H130" s="184">
        <v>1</v>
      </c>
      <c r="I130" s="185"/>
      <c r="J130" s="186">
        <f>ROUND(I130*H130,2)</f>
        <v>0</v>
      </c>
      <c r="K130" s="182" t="s">
        <v>1</v>
      </c>
      <c r="L130" s="39"/>
      <c r="M130" s="187" t="s">
        <v>1</v>
      </c>
      <c r="N130" s="188" t="s">
        <v>39</v>
      </c>
      <c r="O130" s="77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1" t="s">
        <v>173</v>
      </c>
      <c r="AT130" s="191" t="s">
        <v>168</v>
      </c>
      <c r="AU130" s="191" t="s">
        <v>80</v>
      </c>
      <c r="AY130" s="19" t="s">
        <v>166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173</v>
      </c>
      <c r="BM130" s="191" t="s">
        <v>8</v>
      </c>
    </row>
    <row r="131" s="2" customFormat="1" ht="16.5" customHeight="1">
      <c r="A131" s="38"/>
      <c r="B131" s="179"/>
      <c r="C131" s="180" t="s">
        <v>216</v>
      </c>
      <c r="D131" s="180" t="s">
        <v>168</v>
      </c>
      <c r="E131" s="181" t="s">
        <v>2425</v>
      </c>
      <c r="F131" s="182" t="s">
        <v>2417</v>
      </c>
      <c r="G131" s="183" t="s">
        <v>2117</v>
      </c>
      <c r="H131" s="184">
        <v>1</v>
      </c>
      <c r="I131" s="185"/>
      <c r="J131" s="186">
        <f>ROUND(I131*H131,2)</f>
        <v>0</v>
      </c>
      <c r="K131" s="182" t="s">
        <v>1</v>
      </c>
      <c r="L131" s="39"/>
      <c r="M131" s="187" t="s">
        <v>1</v>
      </c>
      <c r="N131" s="188" t="s">
        <v>39</v>
      </c>
      <c r="O131" s="77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1" t="s">
        <v>173</v>
      </c>
      <c r="AT131" s="191" t="s">
        <v>168</v>
      </c>
      <c r="AU131" s="191" t="s">
        <v>80</v>
      </c>
      <c r="AY131" s="19" t="s">
        <v>166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80</v>
      </c>
      <c r="BK131" s="192">
        <f>ROUND(I131*H131,2)</f>
        <v>0</v>
      </c>
      <c r="BL131" s="19" t="s">
        <v>173</v>
      </c>
      <c r="BM131" s="191" t="s">
        <v>264</v>
      </c>
    </row>
    <row r="132" s="2" customFormat="1" ht="16.5" customHeight="1">
      <c r="A132" s="38"/>
      <c r="B132" s="179"/>
      <c r="C132" s="180" t="s">
        <v>220</v>
      </c>
      <c r="D132" s="180" t="s">
        <v>168</v>
      </c>
      <c r="E132" s="181" t="s">
        <v>2426</v>
      </c>
      <c r="F132" s="182" t="s">
        <v>2419</v>
      </c>
      <c r="G132" s="183" t="s">
        <v>2117</v>
      </c>
      <c r="H132" s="184">
        <v>2</v>
      </c>
      <c r="I132" s="185"/>
      <c r="J132" s="186">
        <f>ROUND(I132*H132,2)</f>
        <v>0</v>
      </c>
      <c r="K132" s="182" t="s">
        <v>1</v>
      </c>
      <c r="L132" s="39"/>
      <c r="M132" s="187" t="s">
        <v>1</v>
      </c>
      <c r="N132" s="188" t="s">
        <v>39</v>
      </c>
      <c r="O132" s="77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1" t="s">
        <v>173</v>
      </c>
      <c r="AT132" s="191" t="s">
        <v>168</v>
      </c>
      <c r="AU132" s="191" t="s">
        <v>80</v>
      </c>
      <c r="AY132" s="19" t="s">
        <v>166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173</v>
      </c>
      <c r="BM132" s="191" t="s">
        <v>286</v>
      </c>
    </row>
    <row r="133" s="2" customFormat="1" ht="16.5" customHeight="1">
      <c r="A133" s="38"/>
      <c r="B133" s="179"/>
      <c r="C133" s="180" t="s">
        <v>226</v>
      </c>
      <c r="D133" s="180" t="s">
        <v>168</v>
      </c>
      <c r="E133" s="181" t="s">
        <v>2427</v>
      </c>
      <c r="F133" s="182" t="s">
        <v>2421</v>
      </c>
      <c r="G133" s="183" t="s">
        <v>2117</v>
      </c>
      <c r="H133" s="184">
        <v>2</v>
      </c>
      <c r="I133" s="185"/>
      <c r="J133" s="186">
        <f>ROUND(I133*H133,2)</f>
        <v>0</v>
      </c>
      <c r="K133" s="182" t="s">
        <v>1</v>
      </c>
      <c r="L133" s="39"/>
      <c r="M133" s="187" t="s">
        <v>1</v>
      </c>
      <c r="N133" s="188" t="s">
        <v>39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173</v>
      </c>
      <c r="AT133" s="191" t="s">
        <v>168</v>
      </c>
      <c r="AU133" s="191" t="s">
        <v>80</v>
      </c>
      <c r="AY133" s="19" t="s">
        <v>166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173</v>
      </c>
      <c r="BM133" s="191" t="s">
        <v>298</v>
      </c>
    </row>
    <row r="134" s="2" customFormat="1" ht="16.5" customHeight="1">
      <c r="A134" s="38"/>
      <c r="B134" s="179"/>
      <c r="C134" s="180" t="s">
        <v>234</v>
      </c>
      <c r="D134" s="180" t="s">
        <v>168</v>
      </c>
      <c r="E134" s="181" t="s">
        <v>2428</v>
      </c>
      <c r="F134" s="182" t="s">
        <v>2423</v>
      </c>
      <c r="G134" s="183" t="s">
        <v>2117</v>
      </c>
      <c r="H134" s="184">
        <v>0</v>
      </c>
      <c r="I134" s="185"/>
      <c r="J134" s="186">
        <f>ROUND(I134*H134,2)</f>
        <v>0</v>
      </c>
      <c r="K134" s="182" t="s">
        <v>1</v>
      </c>
      <c r="L134" s="39"/>
      <c r="M134" s="187" t="s">
        <v>1</v>
      </c>
      <c r="N134" s="188" t="s">
        <v>39</v>
      </c>
      <c r="O134" s="77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173</v>
      </c>
      <c r="AT134" s="191" t="s">
        <v>168</v>
      </c>
      <c r="AU134" s="191" t="s">
        <v>80</v>
      </c>
      <c r="AY134" s="19" t="s">
        <v>166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173</v>
      </c>
      <c r="BM134" s="191" t="s">
        <v>307</v>
      </c>
    </row>
    <row r="135" s="2" customFormat="1" ht="16.5" customHeight="1">
      <c r="A135" s="38"/>
      <c r="B135" s="179"/>
      <c r="C135" s="180" t="s">
        <v>240</v>
      </c>
      <c r="D135" s="180" t="s">
        <v>168</v>
      </c>
      <c r="E135" s="181" t="s">
        <v>2429</v>
      </c>
      <c r="F135" s="182" t="s">
        <v>2430</v>
      </c>
      <c r="G135" s="183" t="s">
        <v>1</v>
      </c>
      <c r="H135" s="184">
        <v>0</v>
      </c>
      <c r="I135" s="185"/>
      <c r="J135" s="186">
        <f>ROUND(I135*H135,2)</f>
        <v>0</v>
      </c>
      <c r="K135" s="182" t="s">
        <v>1</v>
      </c>
      <c r="L135" s="39"/>
      <c r="M135" s="187" t="s">
        <v>1</v>
      </c>
      <c r="N135" s="188" t="s">
        <v>39</v>
      </c>
      <c r="O135" s="77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173</v>
      </c>
      <c r="AT135" s="191" t="s">
        <v>168</v>
      </c>
      <c r="AU135" s="191" t="s">
        <v>80</v>
      </c>
      <c r="AY135" s="19" t="s">
        <v>166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173</v>
      </c>
      <c r="BM135" s="191" t="s">
        <v>315</v>
      </c>
    </row>
    <row r="136" s="2" customFormat="1" ht="16.5" customHeight="1">
      <c r="A136" s="38"/>
      <c r="B136" s="179"/>
      <c r="C136" s="180" t="s">
        <v>8</v>
      </c>
      <c r="D136" s="180" t="s">
        <v>168</v>
      </c>
      <c r="E136" s="181" t="s">
        <v>2431</v>
      </c>
      <c r="F136" s="182" t="s">
        <v>2432</v>
      </c>
      <c r="G136" s="183" t="s">
        <v>2117</v>
      </c>
      <c r="H136" s="184">
        <v>1</v>
      </c>
      <c r="I136" s="185"/>
      <c r="J136" s="186">
        <f>ROUND(I136*H136,2)</f>
        <v>0</v>
      </c>
      <c r="K136" s="182" t="s">
        <v>1</v>
      </c>
      <c r="L136" s="39"/>
      <c r="M136" s="187" t="s">
        <v>1</v>
      </c>
      <c r="N136" s="188" t="s">
        <v>39</v>
      </c>
      <c r="O136" s="77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1" t="s">
        <v>173</v>
      </c>
      <c r="AT136" s="191" t="s">
        <v>168</v>
      </c>
      <c r="AU136" s="191" t="s">
        <v>80</v>
      </c>
      <c r="AY136" s="19" t="s">
        <v>166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173</v>
      </c>
      <c r="BM136" s="191" t="s">
        <v>325</v>
      </c>
    </row>
    <row r="137" s="2" customFormat="1" ht="16.5" customHeight="1">
      <c r="A137" s="38"/>
      <c r="B137" s="179"/>
      <c r="C137" s="180" t="s">
        <v>258</v>
      </c>
      <c r="D137" s="180" t="s">
        <v>168</v>
      </c>
      <c r="E137" s="181" t="s">
        <v>2433</v>
      </c>
      <c r="F137" s="182" t="s">
        <v>2430</v>
      </c>
      <c r="G137" s="183" t="s">
        <v>1</v>
      </c>
      <c r="H137" s="184">
        <v>0</v>
      </c>
      <c r="I137" s="185"/>
      <c r="J137" s="186">
        <f>ROUND(I137*H137,2)</f>
        <v>0</v>
      </c>
      <c r="K137" s="182" t="s">
        <v>1</v>
      </c>
      <c r="L137" s="39"/>
      <c r="M137" s="187" t="s">
        <v>1</v>
      </c>
      <c r="N137" s="188" t="s">
        <v>39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173</v>
      </c>
      <c r="AT137" s="191" t="s">
        <v>168</v>
      </c>
      <c r="AU137" s="191" t="s">
        <v>80</v>
      </c>
      <c r="AY137" s="19" t="s">
        <v>166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173</v>
      </c>
      <c r="BM137" s="191" t="s">
        <v>333</v>
      </c>
    </row>
    <row r="138" s="2" customFormat="1" ht="24.15" customHeight="1">
      <c r="A138" s="38"/>
      <c r="B138" s="179"/>
      <c r="C138" s="180" t="s">
        <v>264</v>
      </c>
      <c r="D138" s="180" t="s">
        <v>168</v>
      </c>
      <c r="E138" s="181" t="s">
        <v>2434</v>
      </c>
      <c r="F138" s="182" t="s">
        <v>2435</v>
      </c>
      <c r="G138" s="183" t="s">
        <v>2117</v>
      </c>
      <c r="H138" s="184">
        <v>12</v>
      </c>
      <c r="I138" s="185"/>
      <c r="J138" s="186">
        <f>ROUND(I138*H138,2)</f>
        <v>0</v>
      </c>
      <c r="K138" s="182" t="s">
        <v>1</v>
      </c>
      <c r="L138" s="39"/>
      <c r="M138" s="187" t="s">
        <v>1</v>
      </c>
      <c r="N138" s="188" t="s">
        <v>39</v>
      </c>
      <c r="O138" s="77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1" t="s">
        <v>173</v>
      </c>
      <c r="AT138" s="191" t="s">
        <v>168</v>
      </c>
      <c r="AU138" s="191" t="s">
        <v>80</v>
      </c>
      <c r="AY138" s="19" t="s">
        <v>166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80</v>
      </c>
      <c r="BK138" s="192">
        <f>ROUND(I138*H138,2)</f>
        <v>0</v>
      </c>
      <c r="BL138" s="19" t="s">
        <v>173</v>
      </c>
      <c r="BM138" s="191" t="s">
        <v>343</v>
      </c>
    </row>
    <row r="139" s="2" customFormat="1" ht="24.15" customHeight="1">
      <c r="A139" s="38"/>
      <c r="B139" s="179"/>
      <c r="C139" s="180" t="s">
        <v>279</v>
      </c>
      <c r="D139" s="180" t="s">
        <v>168</v>
      </c>
      <c r="E139" s="181" t="s">
        <v>2436</v>
      </c>
      <c r="F139" s="182" t="s">
        <v>2435</v>
      </c>
      <c r="G139" s="183" t="s">
        <v>2117</v>
      </c>
      <c r="H139" s="184">
        <v>2</v>
      </c>
      <c r="I139" s="185"/>
      <c r="J139" s="186">
        <f>ROUND(I139*H139,2)</f>
        <v>0</v>
      </c>
      <c r="K139" s="182" t="s">
        <v>1</v>
      </c>
      <c r="L139" s="39"/>
      <c r="M139" s="187" t="s">
        <v>1</v>
      </c>
      <c r="N139" s="188" t="s">
        <v>39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173</v>
      </c>
      <c r="AT139" s="191" t="s">
        <v>168</v>
      </c>
      <c r="AU139" s="191" t="s">
        <v>80</v>
      </c>
      <c r="AY139" s="19" t="s">
        <v>166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173</v>
      </c>
      <c r="BM139" s="191" t="s">
        <v>354</v>
      </c>
    </row>
    <row r="140" s="2" customFormat="1" ht="16.5" customHeight="1">
      <c r="A140" s="38"/>
      <c r="B140" s="179"/>
      <c r="C140" s="180" t="s">
        <v>286</v>
      </c>
      <c r="D140" s="180" t="s">
        <v>168</v>
      </c>
      <c r="E140" s="181" t="s">
        <v>2437</v>
      </c>
      <c r="F140" s="182" t="s">
        <v>2430</v>
      </c>
      <c r="G140" s="183" t="s">
        <v>1</v>
      </c>
      <c r="H140" s="184">
        <v>0</v>
      </c>
      <c r="I140" s="185"/>
      <c r="J140" s="186">
        <f>ROUND(I140*H140,2)</f>
        <v>0</v>
      </c>
      <c r="K140" s="182" t="s">
        <v>1</v>
      </c>
      <c r="L140" s="39"/>
      <c r="M140" s="187" t="s">
        <v>1</v>
      </c>
      <c r="N140" s="188" t="s">
        <v>39</v>
      </c>
      <c r="O140" s="77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1" t="s">
        <v>173</v>
      </c>
      <c r="AT140" s="191" t="s">
        <v>168</v>
      </c>
      <c r="AU140" s="191" t="s">
        <v>80</v>
      </c>
      <c r="AY140" s="19" t="s">
        <v>166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80</v>
      </c>
      <c r="BK140" s="192">
        <f>ROUND(I140*H140,2)</f>
        <v>0</v>
      </c>
      <c r="BL140" s="19" t="s">
        <v>173</v>
      </c>
      <c r="BM140" s="191" t="s">
        <v>367</v>
      </c>
    </row>
    <row r="141" s="2" customFormat="1" ht="33" customHeight="1">
      <c r="A141" s="38"/>
      <c r="B141" s="179"/>
      <c r="C141" s="180" t="s">
        <v>292</v>
      </c>
      <c r="D141" s="180" t="s">
        <v>168</v>
      </c>
      <c r="E141" s="181" t="s">
        <v>2438</v>
      </c>
      <c r="F141" s="182" t="s">
        <v>2439</v>
      </c>
      <c r="G141" s="183" t="s">
        <v>2440</v>
      </c>
      <c r="H141" s="184">
        <v>50</v>
      </c>
      <c r="I141" s="185"/>
      <c r="J141" s="186">
        <f>ROUND(I141*H141,2)</f>
        <v>0</v>
      </c>
      <c r="K141" s="182" t="s">
        <v>1</v>
      </c>
      <c r="L141" s="39"/>
      <c r="M141" s="187" t="s">
        <v>1</v>
      </c>
      <c r="N141" s="188" t="s">
        <v>39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173</v>
      </c>
      <c r="AT141" s="191" t="s">
        <v>168</v>
      </c>
      <c r="AU141" s="191" t="s">
        <v>80</v>
      </c>
      <c r="AY141" s="19" t="s">
        <v>166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173</v>
      </c>
      <c r="BM141" s="191" t="s">
        <v>375</v>
      </c>
    </row>
    <row r="142" s="2" customFormat="1" ht="24.15" customHeight="1">
      <c r="A142" s="38"/>
      <c r="B142" s="179"/>
      <c r="C142" s="180" t="s">
        <v>298</v>
      </c>
      <c r="D142" s="180" t="s">
        <v>168</v>
      </c>
      <c r="E142" s="181" t="s">
        <v>2441</v>
      </c>
      <c r="F142" s="182" t="s">
        <v>2442</v>
      </c>
      <c r="G142" s="183" t="s">
        <v>171</v>
      </c>
      <c r="H142" s="184">
        <v>4</v>
      </c>
      <c r="I142" s="185"/>
      <c r="J142" s="186">
        <f>ROUND(I142*H142,2)</f>
        <v>0</v>
      </c>
      <c r="K142" s="182" t="s">
        <v>1</v>
      </c>
      <c r="L142" s="39"/>
      <c r="M142" s="187" t="s">
        <v>1</v>
      </c>
      <c r="N142" s="188" t="s">
        <v>39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173</v>
      </c>
      <c r="AT142" s="191" t="s">
        <v>168</v>
      </c>
      <c r="AU142" s="191" t="s">
        <v>80</v>
      </c>
      <c r="AY142" s="19" t="s">
        <v>166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173</v>
      </c>
      <c r="BM142" s="191" t="s">
        <v>388</v>
      </c>
    </row>
    <row r="143" s="2" customFormat="1" ht="37.8" customHeight="1">
      <c r="A143" s="38"/>
      <c r="B143" s="179"/>
      <c r="C143" s="180" t="s">
        <v>302</v>
      </c>
      <c r="D143" s="180" t="s">
        <v>168</v>
      </c>
      <c r="E143" s="181" t="s">
        <v>2443</v>
      </c>
      <c r="F143" s="182" t="s">
        <v>2444</v>
      </c>
      <c r="G143" s="183" t="s">
        <v>171</v>
      </c>
      <c r="H143" s="184">
        <v>6</v>
      </c>
      <c r="I143" s="185"/>
      <c r="J143" s="186">
        <f>ROUND(I143*H143,2)</f>
        <v>0</v>
      </c>
      <c r="K143" s="182" t="s">
        <v>1</v>
      </c>
      <c r="L143" s="39"/>
      <c r="M143" s="187" t="s">
        <v>1</v>
      </c>
      <c r="N143" s="188" t="s">
        <v>39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173</v>
      </c>
      <c r="AT143" s="191" t="s">
        <v>168</v>
      </c>
      <c r="AU143" s="191" t="s">
        <v>80</v>
      </c>
      <c r="AY143" s="19" t="s">
        <v>166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80</v>
      </c>
      <c r="BK143" s="192">
        <f>ROUND(I143*H143,2)</f>
        <v>0</v>
      </c>
      <c r="BL143" s="19" t="s">
        <v>173</v>
      </c>
      <c r="BM143" s="191" t="s">
        <v>399</v>
      </c>
    </row>
    <row r="144" s="2" customFormat="1" ht="21.75" customHeight="1">
      <c r="A144" s="38"/>
      <c r="B144" s="179"/>
      <c r="C144" s="180" t="s">
        <v>307</v>
      </c>
      <c r="D144" s="180" t="s">
        <v>168</v>
      </c>
      <c r="E144" s="181" t="s">
        <v>2445</v>
      </c>
      <c r="F144" s="182" t="s">
        <v>2446</v>
      </c>
      <c r="G144" s="183" t="s">
        <v>171</v>
      </c>
      <c r="H144" s="184">
        <v>2</v>
      </c>
      <c r="I144" s="185"/>
      <c r="J144" s="186">
        <f>ROUND(I144*H144,2)</f>
        <v>0</v>
      </c>
      <c r="K144" s="182" t="s">
        <v>1</v>
      </c>
      <c r="L144" s="39"/>
      <c r="M144" s="187" t="s">
        <v>1</v>
      </c>
      <c r="N144" s="188" t="s">
        <v>39</v>
      </c>
      <c r="O144" s="77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1" t="s">
        <v>173</v>
      </c>
      <c r="AT144" s="191" t="s">
        <v>168</v>
      </c>
      <c r="AU144" s="191" t="s">
        <v>80</v>
      </c>
      <c r="AY144" s="19" t="s">
        <v>166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173</v>
      </c>
      <c r="BM144" s="191" t="s">
        <v>408</v>
      </c>
    </row>
    <row r="145" s="2" customFormat="1" ht="16.5" customHeight="1">
      <c r="A145" s="38"/>
      <c r="B145" s="179"/>
      <c r="C145" s="180" t="s">
        <v>7</v>
      </c>
      <c r="D145" s="180" t="s">
        <v>168</v>
      </c>
      <c r="E145" s="181" t="s">
        <v>2447</v>
      </c>
      <c r="F145" s="182" t="s">
        <v>2448</v>
      </c>
      <c r="G145" s="183" t="s">
        <v>2449</v>
      </c>
      <c r="H145" s="184">
        <v>1</v>
      </c>
      <c r="I145" s="185"/>
      <c r="J145" s="186">
        <f>ROUND(I145*H145,2)</f>
        <v>0</v>
      </c>
      <c r="K145" s="182" t="s">
        <v>1</v>
      </c>
      <c r="L145" s="39"/>
      <c r="M145" s="187" t="s">
        <v>1</v>
      </c>
      <c r="N145" s="188" t="s">
        <v>39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173</v>
      </c>
      <c r="AT145" s="191" t="s">
        <v>168</v>
      </c>
      <c r="AU145" s="191" t="s">
        <v>80</v>
      </c>
      <c r="AY145" s="19" t="s">
        <v>166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80</v>
      </c>
      <c r="BK145" s="192">
        <f>ROUND(I145*H145,2)</f>
        <v>0</v>
      </c>
      <c r="BL145" s="19" t="s">
        <v>173</v>
      </c>
      <c r="BM145" s="191" t="s">
        <v>416</v>
      </c>
    </row>
    <row r="146" s="12" customFormat="1" ht="25.92" customHeight="1">
      <c r="A146" s="12"/>
      <c r="B146" s="166"/>
      <c r="C146" s="12"/>
      <c r="D146" s="167" t="s">
        <v>73</v>
      </c>
      <c r="E146" s="168" t="s">
        <v>2295</v>
      </c>
      <c r="F146" s="168" t="s">
        <v>2450</v>
      </c>
      <c r="G146" s="12"/>
      <c r="H146" s="12"/>
      <c r="I146" s="169"/>
      <c r="J146" s="170">
        <f>BK146</f>
        <v>0</v>
      </c>
      <c r="K146" s="12"/>
      <c r="L146" s="166"/>
      <c r="M146" s="171"/>
      <c r="N146" s="172"/>
      <c r="O146" s="172"/>
      <c r="P146" s="173">
        <f>SUM(P147:P154)</f>
        <v>0</v>
      </c>
      <c r="Q146" s="172"/>
      <c r="R146" s="173">
        <f>SUM(R147:R154)</f>
        <v>0</v>
      </c>
      <c r="S146" s="172"/>
      <c r="T146" s="174">
        <f>SUM(T147:T154)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7" t="s">
        <v>80</v>
      </c>
      <c r="AT146" s="175" t="s">
        <v>73</v>
      </c>
      <c r="AU146" s="175" t="s">
        <v>74</v>
      </c>
      <c r="AY146" s="167" t="s">
        <v>166</v>
      </c>
      <c r="BK146" s="176">
        <f>SUM(BK147:BK154)</f>
        <v>0</v>
      </c>
    </row>
    <row r="147" s="2" customFormat="1" ht="16.5" customHeight="1">
      <c r="A147" s="38"/>
      <c r="B147" s="179"/>
      <c r="C147" s="180" t="s">
        <v>315</v>
      </c>
      <c r="D147" s="180" t="s">
        <v>168</v>
      </c>
      <c r="E147" s="181" t="s">
        <v>2451</v>
      </c>
      <c r="F147" s="182" t="s">
        <v>2452</v>
      </c>
      <c r="G147" s="183" t="s">
        <v>2449</v>
      </c>
      <c r="H147" s="184">
        <v>1</v>
      </c>
      <c r="I147" s="185"/>
      <c r="J147" s="186">
        <f>ROUND(I147*H147,2)</f>
        <v>0</v>
      </c>
      <c r="K147" s="182" t="s">
        <v>1</v>
      </c>
      <c r="L147" s="39"/>
      <c r="M147" s="187" t="s">
        <v>1</v>
      </c>
      <c r="N147" s="188" t="s">
        <v>39</v>
      </c>
      <c r="O147" s="77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173</v>
      </c>
      <c r="AT147" s="191" t="s">
        <v>168</v>
      </c>
      <c r="AU147" s="191" t="s">
        <v>80</v>
      </c>
      <c r="AY147" s="19" t="s">
        <v>166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80</v>
      </c>
      <c r="BK147" s="192">
        <f>ROUND(I147*H147,2)</f>
        <v>0</v>
      </c>
      <c r="BL147" s="19" t="s">
        <v>173</v>
      </c>
      <c r="BM147" s="191" t="s">
        <v>428</v>
      </c>
    </row>
    <row r="148" s="2" customFormat="1" ht="16.5" customHeight="1">
      <c r="A148" s="38"/>
      <c r="B148" s="179"/>
      <c r="C148" s="180" t="s">
        <v>321</v>
      </c>
      <c r="D148" s="180" t="s">
        <v>168</v>
      </c>
      <c r="E148" s="181" t="s">
        <v>2453</v>
      </c>
      <c r="F148" s="182" t="s">
        <v>2454</v>
      </c>
      <c r="G148" s="183" t="s">
        <v>2449</v>
      </c>
      <c r="H148" s="184">
        <v>1</v>
      </c>
      <c r="I148" s="185"/>
      <c r="J148" s="186">
        <f>ROUND(I148*H148,2)</f>
        <v>0</v>
      </c>
      <c r="K148" s="182" t="s">
        <v>1</v>
      </c>
      <c r="L148" s="39"/>
      <c r="M148" s="187" t="s">
        <v>1</v>
      </c>
      <c r="N148" s="188" t="s">
        <v>39</v>
      </c>
      <c r="O148" s="77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173</v>
      </c>
      <c r="AT148" s="191" t="s">
        <v>168</v>
      </c>
      <c r="AU148" s="191" t="s">
        <v>80</v>
      </c>
      <c r="AY148" s="19" t="s">
        <v>166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173</v>
      </c>
      <c r="BM148" s="191" t="s">
        <v>442</v>
      </c>
    </row>
    <row r="149" s="2" customFormat="1" ht="16.5" customHeight="1">
      <c r="A149" s="38"/>
      <c r="B149" s="179"/>
      <c r="C149" s="180" t="s">
        <v>325</v>
      </c>
      <c r="D149" s="180" t="s">
        <v>168</v>
      </c>
      <c r="E149" s="181" t="s">
        <v>2455</v>
      </c>
      <c r="F149" s="182" t="s">
        <v>2456</v>
      </c>
      <c r="G149" s="183" t="s">
        <v>2449</v>
      </c>
      <c r="H149" s="184">
        <v>0</v>
      </c>
      <c r="I149" s="185"/>
      <c r="J149" s="186">
        <f>ROUND(I149*H149,2)</f>
        <v>0</v>
      </c>
      <c r="K149" s="182" t="s">
        <v>1</v>
      </c>
      <c r="L149" s="39"/>
      <c r="M149" s="187" t="s">
        <v>1</v>
      </c>
      <c r="N149" s="188" t="s">
        <v>39</v>
      </c>
      <c r="O149" s="77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1" t="s">
        <v>173</v>
      </c>
      <c r="AT149" s="191" t="s">
        <v>168</v>
      </c>
      <c r="AU149" s="191" t="s">
        <v>80</v>
      </c>
      <c r="AY149" s="19" t="s">
        <v>166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80</v>
      </c>
      <c r="BK149" s="192">
        <f>ROUND(I149*H149,2)</f>
        <v>0</v>
      </c>
      <c r="BL149" s="19" t="s">
        <v>173</v>
      </c>
      <c r="BM149" s="191" t="s">
        <v>457</v>
      </c>
    </row>
    <row r="150" s="2" customFormat="1" ht="16.5" customHeight="1">
      <c r="A150" s="38"/>
      <c r="B150" s="179"/>
      <c r="C150" s="180" t="s">
        <v>329</v>
      </c>
      <c r="D150" s="180" t="s">
        <v>168</v>
      </c>
      <c r="E150" s="181" t="s">
        <v>2457</v>
      </c>
      <c r="F150" s="182" t="s">
        <v>2458</v>
      </c>
      <c r="G150" s="183" t="s">
        <v>2449</v>
      </c>
      <c r="H150" s="184">
        <v>1</v>
      </c>
      <c r="I150" s="185"/>
      <c r="J150" s="186">
        <f>ROUND(I150*H150,2)</f>
        <v>0</v>
      </c>
      <c r="K150" s="182" t="s">
        <v>1</v>
      </c>
      <c r="L150" s="39"/>
      <c r="M150" s="187" t="s">
        <v>1</v>
      </c>
      <c r="N150" s="188" t="s">
        <v>39</v>
      </c>
      <c r="O150" s="77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173</v>
      </c>
      <c r="AT150" s="191" t="s">
        <v>168</v>
      </c>
      <c r="AU150" s="191" t="s">
        <v>80</v>
      </c>
      <c r="AY150" s="19" t="s">
        <v>166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80</v>
      </c>
      <c r="BK150" s="192">
        <f>ROUND(I150*H150,2)</f>
        <v>0</v>
      </c>
      <c r="BL150" s="19" t="s">
        <v>173</v>
      </c>
      <c r="BM150" s="191" t="s">
        <v>466</v>
      </c>
    </row>
    <row r="151" s="2" customFormat="1" ht="16.5" customHeight="1">
      <c r="A151" s="38"/>
      <c r="B151" s="179"/>
      <c r="C151" s="180" t="s">
        <v>333</v>
      </c>
      <c r="D151" s="180" t="s">
        <v>168</v>
      </c>
      <c r="E151" s="181" t="s">
        <v>2459</v>
      </c>
      <c r="F151" s="182" t="s">
        <v>2460</v>
      </c>
      <c r="G151" s="183" t="s">
        <v>2449</v>
      </c>
      <c r="H151" s="184">
        <v>0</v>
      </c>
      <c r="I151" s="185"/>
      <c r="J151" s="186">
        <f>ROUND(I151*H151,2)</f>
        <v>0</v>
      </c>
      <c r="K151" s="182" t="s">
        <v>1</v>
      </c>
      <c r="L151" s="39"/>
      <c r="M151" s="187" t="s">
        <v>1</v>
      </c>
      <c r="N151" s="188" t="s">
        <v>39</v>
      </c>
      <c r="O151" s="77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173</v>
      </c>
      <c r="AT151" s="191" t="s">
        <v>168</v>
      </c>
      <c r="AU151" s="191" t="s">
        <v>80</v>
      </c>
      <c r="AY151" s="19" t="s">
        <v>166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173</v>
      </c>
      <c r="BM151" s="191" t="s">
        <v>476</v>
      </c>
    </row>
    <row r="152" s="2" customFormat="1" ht="16.5" customHeight="1">
      <c r="A152" s="38"/>
      <c r="B152" s="179"/>
      <c r="C152" s="180" t="s">
        <v>337</v>
      </c>
      <c r="D152" s="180" t="s">
        <v>168</v>
      </c>
      <c r="E152" s="181" t="s">
        <v>2461</v>
      </c>
      <c r="F152" s="182" t="s">
        <v>2462</v>
      </c>
      <c r="G152" s="183" t="s">
        <v>2449</v>
      </c>
      <c r="H152" s="184">
        <v>1</v>
      </c>
      <c r="I152" s="185"/>
      <c r="J152" s="186">
        <f>ROUND(I152*H152,2)</f>
        <v>0</v>
      </c>
      <c r="K152" s="182" t="s">
        <v>1</v>
      </c>
      <c r="L152" s="39"/>
      <c r="M152" s="187" t="s">
        <v>1</v>
      </c>
      <c r="N152" s="188" t="s">
        <v>39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173</v>
      </c>
      <c r="AT152" s="191" t="s">
        <v>168</v>
      </c>
      <c r="AU152" s="191" t="s">
        <v>80</v>
      </c>
      <c r="AY152" s="19" t="s">
        <v>166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80</v>
      </c>
      <c r="BK152" s="192">
        <f>ROUND(I152*H152,2)</f>
        <v>0</v>
      </c>
      <c r="BL152" s="19" t="s">
        <v>173</v>
      </c>
      <c r="BM152" s="191" t="s">
        <v>486</v>
      </c>
    </row>
    <row r="153" s="2" customFormat="1" ht="24.15" customHeight="1">
      <c r="A153" s="38"/>
      <c r="B153" s="179"/>
      <c r="C153" s="180" t="s">
        <v>343</v>
      </c>
      <c r="D153" s="180" t="s">
        <v>168</v>
      </c>
      <c r="E153" s="181" t="s">
        <v>2463</v>
      </c>
      <c r="F153" s="182" t="s">
        <v>2464</v>
      </c>
      <c r="G153" s="183" t="s">
        <v>2449</v>
      </c>
      <c r="H153" s="184">
        <v>1</v>
      </c>
      <c r="I153" s="185"/>
      <c r="J153" s="186">
        <f>ROUND(I153*H153,2)</f>
        <v>0</v>
      </c>
      <c r="K153" s="182" t="s">
        <v>1</v>
      </c>
      <c r="L153" s="39"/>
      <c r="M153" s="187" t="s">
        <v>1</v>
      </c>
      <c r="N153" s="188" t="s">
        <v>39</v>
      </c>
      <c r="O153" s="77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1" t="s">
        <v>173</v>
      </c>
      <c r="AT153" s="191" t="s">
        <v>168</v>
      </c>
      <c r="AU153" s="191" t="s">
        <v>80</v>
      </c>
      <c r="AY153" s="19" t="s">
        <v>166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80</v>
      </c>
      <c r="BK153" s="192">
        <f>ROUND(I153*H153,2)</f>
        <v>0</v>
      </c>
      <c r="BL153" s="19" t="s">
        <v>173</v>
      </c>
      <c r="BM153" s="191" t="s">
        <v>494</v>
      </c>
    </row>
    <row r="154" s="2" customFormat="1" ht="24.15" customHeight="1">
      <c r="A154" s="38"/>
      <c r="B154" s="179"/>
      <c r="C154" s="180" t="s">
        <v>349</v>
      </c>
      <c r="D154" s="180" t="s">
        <v>168</v>
      </c>
      <c r="E154" s="181" t="s">
        <v>2465</v>
      </c>
      <c r="F154" s="182" t="s">
        <v>2466</v>
      </c>
      <c r="G154" s="183" t="s">
        <v>2449</v>
      </c>
      <c r="H154" s="184">
        <v>1</v>
      </c>
      <c r="I154" s="185"/>
      <c r="J154" s="186">
        <f>ROUND(I154*H154,2)</f>
        <v>0</v>
      </c>
      <c r="K154" s="182" t="s">
        <v>1</v>
      </c>
      <c r="L154" s="39"/>
      <c r="M154" s="187" t="s">
        <v>1</v>
      </c>
      <c r="N154" s="188" t="s">
        <v>39</v>
      </c>
      <c r="O154" s="77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173</v>
      </c>
      <c r="AT154" s="191" t="s">
        <v>168</v>
      </c>
      <c r="AU154" s="191" t="s">
        <v>80</v>
      </c>
      <c r="AY154" s="19" t="s">
        <v>166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80</v>
      </c>
      <c r="BK154" s="192">
        <f>ROUND(I154*H154,2)</f>
        <v>0</v>
      </c>
      <c r="BL154" s="19" t="s">
        <v>173</v>
      </c>
      <c r="BM154" s="191" t="s">
        <v>506</v>
      </c>
    </row>
    <row r="155" s="12" customFormat="1" ht="25.92" customHeight="1">
      <c r="A155" s="12"/>
      <c r="B155" s="166"/>
      <c r="C155" s="12"/>
      <c r="D155" s="167" t="s">
        <v>73</v>
      </c>
      <c r="E155" s="168" t="s">
        <v>2300</v>
      </c>
      <c r="F155" s="168" t="s">
        <v>2467</v>
      </c>
      <c r="G155" s="12"/>
      <c r="H155" s="12"/>
      <c r="I155" s="169"/>
      <c r="J155" s="170">
        <f>BK155</f>
        <v>0</v>
      </c>
      <c r="K155" s="12"/>
      <c r="L155" s="166"/>
      <c r="M155" s="171"/>
      <c r="N155" s="172"/>
      <c r="O155" s="172"/>
      <c r="P155" s="173">
        <f>SUM(P156:P164)</f>
        <v>0</v>
      </c>
      <c r="Q155" s="172"/>
      <c r="R155" s="173">
        <f>SUM(R156:R164)</f>
        <v>0</v>
      </c>
      <c r="S155" s="172"/>
      <c r="T155" s="174">
        <f>SUM(T156:T164)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7" t="s">
        <v>80</v>
      </c>
      <c r="AT155" s="175" t="s">
        <v>73</v>
      </c>
      <c r="AU155" s="175" t="s">
        <v>74</v>
      </c>
      <c r="AY155" s="167" t="s">
        <v>166</v>
      </c>
      <c r="BK155" s="176">
        <f>SUM(BK156:BK164)</f>
        <v>0</v>
      </c>
    </row>
    <row r="156" s="2" customFormat="1" ht="16.5" customHeight="1">
      <c r="A156" s="38"/>
      <c r="B156" s="179"/>
      <c r="C156" s="180" t="s">
        <v>354</v>
      </c>
      <c r="D156" s="180" t="s">
        <v>168</v>
      </c>
      <c r="E156" s="181" t="s">
        <v>2468</v>
      </c>
      <c r="F156" s="182" t="s">
        <v>2469</v>
      </c>
      <c r="G156" s="183" t="s">
        <v>2449</v>
      </c>
      <c r="H156" s="184">
        <v>0</v>
      </c>
      <c r="I156" s="185"/>
      <c r="J156" s="186">
        <f>ROUND(I156*H156,2)</f>
        <v>0</v>
      </c>
      <c r="K156" s="182" t="s">
        <v>1</v>
      </c>
      <c r="L156" s="39"/>
      <c r="M156" s="187" t="s">
        <v>1</v>
      </c>
      <c r="N156" s="188" t="s">
        <v>39</v>
      </c>
      <c r="O156" s="77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1" t="s">
        <v>173</v>
      </c>
      <c r="AT156" s="191" t="s">
        <v>168</v>
      </c>
      <c r="AU156" s="191" t="s">
        <v>80</v>
      </c>
      <c r="AY156" s="19" t="s">
        <v>166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80</v>
      </c>
      <c r="BK156" s="192">
        <f>ROUND(I156*H156,2)</f>
        <v>0</v>
      </c>
      <c r="BL156" s="19" t="s">
        <v>173</v>
      </c>
      <c r="BM156" s="191" t="s">
        <v>516</v>
      </c>
    </row>
    <row r="157" s="2" customFormat="1" ht="16.5" customHeight="1">
      <c r="A157" s="38"/>
      <c r="B157" s="179"/>
      <c r="C157" s="180" t="s">
        <v>97</v>
      </c>
      <c r="D157" s="180" t="s">
        <v>168</v>
      </c>
      <c r="E157" s="181" t="s">
        <v>2470</v>
      </c>
      <c r="F157" s="182" t="s">
        <v>2471</v>
      </c>
      <c r="G157" s="183" t="s">
        <v>2449</v>
      </c>
      <c r="H157" s="184">
        <v>0</v>
      </c>
      <c r="I157" s="185"/>
      <c r="J157" s="186">
        <f>ROUND(I157*H157,2)</f>
        <v>0</v>
      </c>
      <c r="K157" s="182" t="s">
        <v>1</v>
      </c>
      <c r="L157" s="39"/>
      <c r="M157" s="187" t="s">
        <v>1</v>
      </c>
      <c r="N157" s="188" t="s">
        <v>39</v>
      </c>
      <c r="O157" s="77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1" t="s">
        <v>173</v>
      </c>
      <c r="AT157" s="191" t="s">
        <v>168</v>
      </c>
      <c r="AU157" s="191" t="s">
        <v>80</v>
      </c>
      <c r="AY157" s="19" t="s">
        <v>166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80</v>
      </c>
      <c r="BK157" s="192">
        <f>ROUND(I157*H157,2)</f>
        <v>0</v>
      </c>
      <c r="BL157" s="19" t="s">
        <v>173</v>
      </c>
      <c r="BM157" s="191" t="s">
        <v>529</v>
      </c>
    </row>
    <row r="158" s="2" customFormat="1" ht="16.5" customHeight="1">
      <c r="A158" s="38"/>
      <c r="B158" s="179"/>
      <c r="C158" s="180" t="s">
        <v>367</v>
      </c>
      <c r="D158" s="180" t="s">
        <v>168</v>
      </c>
      <c r="E158" s="181" t="s">
        <v>2472</v>
      </c>
      <c r="F158" s="182" t="s">
        <v>2473</v>
      </c>
      <c r="G158" s="183" t="s">
        <v>2449</v>
      </c>
      <c r="H158" s="184">
        <v>0</v>
      </c>
      <c r="I158" s="185"/>
      <c r="J158" s="186">
        <f>ROUND(I158*H158,2)</f>
        <v>0</v>
      </c>
      <c r="K158" s="182" t="s">
        <v>1</v>
      </c>
      <c r="L158" s="39"/>
      <c r="M158" s="187" t="s">
        <v>1</v>
      </c>
      <c r="N158" s="188" t="s">
        <v>39</v>
      </c>
      <c r="O158" s="77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173</v>
      </c>
      <c r="AT158" s="191" t="s">
        <v>168</v>
      </c>
      <c r="AU158" s="191" t="s">
        <v>80</v>
      </c>
      <c r="AY158" s="19" t="s">
        <v>166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80</v>
      </c>
      <c r="BK158" s="192">
        <f>ROUND(I158*H158,2)</f>
        <v>0</v>
      </c>
      <c r="BL158" s="19" t="s">
        <v>173</v>
      </c>
      <c r="BM158" s="191" t="s">
        <v>541</v>
      </c>
    </row>
    <row r="159" s="2" customFormat="1" ht="16.5" customHeight="1">
      <c r="A159" s="38"/>
      <c r="B159" s="179"/>
      <c r="C159" s="180" t="s">
        <v>371</v>
      </c>
      <c r="D159" s="180" t="s">
        <v>168</v>
      </c>
      <c r="E159" s="181" t="s">
        <v>2474</v>
      </c>
      <c r="F159" s="182" t="s">
        <v>2475</v>
      </c>
      <c r="G159" s="183" t="s">
        <v>2449</v>
      </c>
      <c r="H159" s="184">
        <v>0</v>
      </c>
      <c r="I159" s="185"/>
      <c r="J159" s="186">
        <f>ROUND(I159*H159,2)</f>
        <v>0</v>
      </c>
      <c r="K159" s="182" t="s">
        <v>1</v>
      </c>
      <c r="L159" s="39"/>
      <c r="M159" s="187" t="s">
        <v>1</v>
      </c>
      <c r="N159" s="188" t="s">
        <v>39</v>
      </c>
      <c r="O159" s="77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1" t="s">
        <v>173</v>
      </c>
      <c r="AT159" s="191" t="s">
        <v>168</v>
      </c>
      <c r="AU159" s="191" t="s">
        <v>80</v>
      </c>
      <c r="AY159" s="19" t="s">
        <v>166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173</v>
      </c>
      <c r="BM159" s="191" t="s">
        <v>549</v>
      </c>
    </row>
    <row r="160" s="2" customFormat="1" ht="16.5" customHeight="1">
      <c r="A160" s="38"/>
      <c r="B160" s="179"/>
      <c r="C160" s="180" t="s">
        <v>375</v>
      </c>
      <c r="D160" s="180" t="s">
        <v>168</v>
      </c>
      <c r="E160" s="181" t="s">
        <v>2476</v>
      </c>
      <c r="F160" s="182" t="s">
        <v>2477</v>
      </c>
      <c r="G160" s="183" t="s">
        <v>2449</v>
      </c>
      <c r="H160" s="184">
        <v>0</v>
      </c>
      <c r="I160" s="185"/>
      <c r="J160" s="186">
        <f>ROUND(I160*H160,2)</f>
        <v>0</v>
      </c>
      <c r="K160" s="182" t="s">
        <v>1</v>
      </c>
      <c r="L160" s="39"/>
      <c r="M160" s="187" t="s">
        <v>1</v>
      </c>
      <c r="N160" s="188" t="s">
        <v>39</v>
      </c>
      <c r="O160" s="77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173</v>
      </c>
      <c r="AT160" s="191" t="s">
        <v>168</v>
      </c>
      <c r="AU160" s="191" t="s">
        <v>80</v>
      </c>
      <c r="AY160" s="19" t="s">
        <v>166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80</v>
      </c>
      <c r="BK160" s="192">
        <f>ROUND(I160*H160,2)</f>
        <v>0</v>
      </c>
      <c r="BL160" s="19" t="s">
        <v>173</v>
      </c>
      <c r="BM160" s="191" t="s">
        <v>558</v>
      </c>
    </row>
    <row r="161" s="2" customFormat="1" ht="16.5" customHeight="1">
      <c r="A161" s="38"/>
      <c r="B161" s="179"/>
      <c r="C161" s="180" t="s">
        <v>381</v>
      </c>
      <c r="D161" s="180" t="s">
        <v>168</v>
      </c>
      <c r="E161" s="181" t="s">
        <v>2478</v>
      </c>
      <c r="F161" s="182" t="s">
        <v>2479</v>
      </c>
      <c r="G161" s="183" t="s">
        <v>2449</v>
      </c>
      <c r="H161" s="184">
        <v>0</v>
      </c>
      <c r="I161" s="185"/>
      <c r="J161" s="186">
        <f>ROUND(I161*H161,2)</f>
        <v>0</v>
      </c>
      <c r="K161" s="182" t="s">
        <v>1</v>
      </c>
      <c r="L161" s="39"/>
      <c r="M161" s="187" t="s">
        <v>1</v>
      </c>
      <c r="N161" s="188" t="s">
        <v>39</v>
      </c>
      <c r="O161" s="77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1" t="s">
        <v>173</v>
      </c>
      <c r="AT161" s="191" t="s">
        <v>168</v>
      </c>
      <c r="AU161" s="191" t="s">
        <v>80</v>
      </c>
      <c r="AY161" s="19" t="s">
        <v>166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80</v>
      </c>
      <c r="BK161" s="192">
        <f>ROUND(I161*H161,2)</f>
        <v>0</v>
      </c>
      <c r="BL161" s="19" t="s">
        <v>173</v>
      </c>
      <c r="BM161" s="191" t="s">
        <v>567</v>
      </c>
    </row>
    <row r="162" s="2" customFormat="1" ht="16.5" customHeight="1">
      <c r="A162" s="38"/>
      <c r="B162" s="179"/>
      <c r="C162" s="180" t="s">
        <v>388</v>
      </c>
      <c r="D162" s="180" t="s">
        <v>168</v>
      </c>
      <c r="E162" s="181" t="s">
        <v>2480</v>
      </c>
      <c r="F162" s="182" t="s">
        <v>2481</v>
      </c>
      <c r="G162" s="183" t="s">
        <v>2449</v>
      </c>
      <c r="H162" s="184">
        <v>0</v>
      </c>
      <c r="I162" s="185"/>
      <c r="J162" s="186">
        <f>ROUND(I162*H162,2)</f>
        <v>0</v>
      </c>
      <c r="K162" s="182" t="s">
        <v>1</v>
      </c>
      <c r="L162" s="39"/>
      <c r="M162" s="187" t="s">
        <v>1</v>
      </c>
      <c r="N162" s="188" t="s">
        <v>39</v>
      </c>
      <c r="O162" s="77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1" t="s">
        <v>173</v>
      </c>
      <c r="AT162" s="191" t="s">
        <v>168</v>
      </c>
      <c r="AU162" s="191" t="s">
        <v>80</v>
      </c>
      <c r="AY162" s="19" t="s">
        <v>166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80</v>
      </c>
      <c r="BK162" s="192">
        <f>ROUND(I162*H162,2)</f>
        <v>0</v>
      </c>
      <c r="BL162" s="19" t="s">
        <v>173</v>
      </c>
      <c r="BM162" s="191" t="s">
        <v>578</v>
      </c>
    </row>
    <row r="163" s="2" customFormat="1" ht="16.5" customHeight="1">
      <c r="A163" s="38"/>
      <c r="B163" s="179"/>
      <c r="C163" s="180" t="s">
        <v>394</v>
      </c>
      <c r="D163" s="180" t="s">
        <v>168</v>
      </c>
      <c r="E163" s="181" t="s">
        <v>2482</v>
      </c>
      <c r="F163" s="182" t="s">
        <v>2483</v>
      </c>
      <c r="G163" s="183" t="s">
        <v>2449</v>
      </c>
      <c r="H163" s="184">
        <v>0</v>
      </c>
      <c r="I163" s="185"/>
      <c r="J163" s="186">
        <f>ROUND(I163*H163,2)</f>
        <v>0</v>
      </c>
      <c r="K163" s="182" t="s">
        <v>1</v>
      </c>
      <c r="L163" s="39"/>
      <c r="M163" s="187" t="s">
        <v>1</v>
      </c>
      <c r="N163" s="188" t="s">
        <v>39</v>
      </c>
      <c r="O163" s="77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1" t="s">
        <v>173</v>
      </c>
      <c r="AT163" s="191" t="s">
        <v>168</v>
      </c>
      <c r="AU163" s="191" t="s">
        <v>80</v>
      </c>
      <c r="AY163" s="19" t="s">
        <v>166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173</v>
      </c>
      <c r="BM163" s="191" t="s">
        <v>589</v>
      </c>
    </row>
    <row r="164" s="2" customFormat="1" ht="16.5" customHeight="1">
      <c r="A164" s="38"/>
      <c r="B164" s="179"/>
      <c r="C164" s="180" t="s">
        <v>399</v>
      </c>
      <c r="D164" s="180" t="s">
        <v>168</v>
      </c>
      <c r="E164" s="181" t="s">
        <v>2484</v>
      </c>
      <c r="F164" s="182" t="s">
        <v>2485</v>
      </c>
      <c r="G164" s="183" t="s">
        <v>2449</v>
      </c>
      <c r="H164" s="184">
        <v>0</v>
      </c>
      <c r="I164" s="185"/>
      <c r="J164" s="186">
        <f>ROUND(I164*H164,2)</f>
        <v>0</v>
      </c>
      <c r="K164" s="182" t="s">
        <v>1</v>
      </c>
      <c r="L164" s="39"/>
      <c r="M164" s="236" t="s">
        <v>1</v>
      </c>
      <c r="N164" s="237" t="s">
        <v>39</v>
      </c>
      <c r="O164" s="238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173</v>
      </c>
      <c r="AT164" s="191" t="s">
        <v>168</v>
      </c>
      <c r="AU164" s="191" t="s">
        <v>80</v>
      </c>
      <c r="AY164" s="19" t="s">
        <v>166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80</v>
      </c>
      <c r="BK164" s="192">
        <f>ROUND(I164*H164,2)</f>
        <v>0</v>
      </c>
      <c r="BL164" s="19" t="s">
        <v>173</v>
      </c>
      <c r="BM164" s="191" t="s">
        <v>599</v>
      </c>
    </row>
    <row r="165" s="2" customFormat="1" ht="6.96" customHeight="1">
      <c r="A165" s="38"/>
      <c r="B165" s="60"/>
      <c r="C165" s="61"/>
      <c r="D165" s="61"/>
      <c r="E165" s="61"/>
      <c r="F165" s="61"/>
      <c r="G165" s="61"/>
      <c r="H165" s="61"/>
      <c r="I165" s="61"/>
      <c r="J165" s="61"/>
      <c r="K165" s="61"/>
      <c r="L165" s="39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autoFilter ref="C122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106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Rekonstrukce areálu bývalého pivovaru, II.etapa-toalety, Brno-Řečkovice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107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2486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14. 7. 2025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0"/>
      <c r="B27" s="131"/>
      <c r="C27" s="130"/>
      <c r="D27" s="130"/>
      <c r="E27" s="36" t="s">
        <v>1</v>
      </c>
      <c r="F27" s="36"/>
      <c r="G27" s="36"/>
      <c r="H27" s="3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3" t="s">
        <v>34</v>
      </c>
      <c r="E30" s="38"/>
      <c r="F30" s="38"/>
      <c r="G30" s="38"/>
      <c r="H30" s="38"/>
      <c r="I30" s="38"/>
      <c r="J30" s="96">
        <f>ROUND(J119,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36</v>
      </c>
      <c r="G32" s="38"/>
      <c r="H32" s="38"/>
      <c r="I32" s="43" t="s">
        <v>35</v>
      </c>
      <c r="J32" s="43" t="s">
        <v>37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4" t="s">
        <v>38</v>
      </c>
      <c r="E33" s="32" t="s">
        <v>39</v>
      </c>
      <c r="F33" s="135">
        <f>ROUND((SUM(BE119:BE182)),  2)</f>
        <v>0</v>
      </c>
      <c r="G33" s="38"/>
      <c r="H33" s="38"/>
      <c r="I33" s="136">
        <v>0.20999999999999999</v>
      </c>
      <c r="J33" s="135">
        <f>ROUND(((SUM(BE119:BE182))*I33),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40</v>
      </c>
      <c r="F34" s="135">
        <f>ROUND((SUM(BF119:BF182)),  2)</f>
        <v>0</v>
      </c>
      <c r="G34" s="38"/>
      <c r="H34" s="38"/>
      <c r="I34" s="136">
        <v>0.12</v>
      </c>
      <c r="J34" s="135">
        <f>ROUND(((SUM(BF119:BF182))*I34),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41</v>
      </c>
      <c r="F35" s="135">
        <f>ROUND((SUM(BG119:BG182)),  2)</f>
        <v>0</v>
      </c>
      <c r="G35" s="38"/>
      <c r="H35" s="38"/>
      <c r="I35" s="136">
        <v>0.20999999999999999</v>
      </c>
      <c r="J35" s="135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42</v>
      </c>
      <c r="F36" s="135">
        <f>ROUND((SUM(BH119:BH182)),  2)</f>
        <v>0</v>
      </c>
      <c r="G36" s="38"/>
      <c r="H36" s="38"/>
      <c r="I36" s="136">
        <v>0.12</v>
      </c>
      <c r="J36" s="135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35">
        <f>ROUND((SUM(BI119:BI182)),  2)</f>
        <v>0</v>
      </c>
      <c r="G37" s="38"/>
      <c r="H37" s="38"/>
      <c r="I37" s="136">
        <v>0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44</v>
      </c>
      <c r="E39" s="81"/>
      <c r="F39" s="81"/>
      <c r="G39" s="139" t="s">
        <v>45</v>
      </c>
      <c r="H39" s="140" t="s">
        <v>46</v>
      </c>
      <c r="I39" s="81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47</v>
      </c>
      <c r="E50" s="57"/>
      <c r="F50" s="57"/>
      <c r="G50" s="56" t="s">
        <v>48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49</v>
      </c>
      <c r="E61" s="41"/>
      <c r="F61" s="143" t="s">
        <v>50</v>
      </c>
      <c r="G61" s="58" t="s">
        <v>49</v>
      </c>
      <c r="H61" s="41"/>
      <c r="I61" s="41"/>
      <c r="J61" s="144" t="s">
        <v>50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51</v>
      </c>
      <c r="E65" s="59"/>
      <c r="F65" s="59"/>
      <c r="G65" s="56" t="s">
        <v>52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49</v>
      </c>
      <c r="E76" s="41"/>
      <c r="F76" s="143" t="s">
        <v>50</v>
      </c>
      <c r="G76" s="58" t="s">
        <v>49</v>
      </c>
      <c r="H76" s="41"/>
      <c r="I76" s="41"/>
      <c r="J76" s="144" t="s">
        <v>50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areálu bývalého pivovaru, II.etapa-toalety, Brno-Řečkovice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31 - SO31 - Přeložka areal. osvětl. a rozvodu NN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14. 7. 2025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112</v>
      </c>
      <c r="D94" s="137"/>
      <c r="E94" s="137"/>
      <c r="F94" s="137"/>
      <c r="G94" s="137"/>
      <c r="H94" s="137"/>
      <c r="I94" s="137"/>
      <c r="J94" s="146" t="s">
        <v>113</v>
      </c>
      <c r="K94" s="137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114</v>
      </c>
      <c r="D96" s="38"/>
      <c r="E96" s="38"/>
      <c r="F96" s="38"/>
      <c r="G96" s="38"/>
      <c r="H96" s="38"/>
      <c r="I96" s="38"/>
      <c r="J96" s="96">
        <f>J119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115</v>
      </c>
    </row>
    <row r="97" s="9" customFormat="1" ht="24.96" customHeight="1">
      <c r="A97" s="9"/>
      <c r="B97" s="148"/>
      <c r="C97" s="9"/>
      <c r="D97" s="149" t="s">
        <v>2487</v>
      </c>
      <c r="E97" s="150"/>
      <c r="F97" s="150"/>
      <c r="G97" s="150"/>
      <c r="H97" s="150"/>
      <c r="I97" s="150"/>
      <c r="J97" s="151">
        <f>J120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8"/>
      <c r="C98" s="9"/>
      <c r="D98" s="149" t="s">
        <v>2488</v>
      </c>
      <c r="E98" s="150"/>
      <c r="F98" s="150"/>
      <c r="G98" s="150"/>
      <c r="H98" s="150"/>
      <c r="I98" s="150"/>
      <c r="J98" s="151">
        <f>J165</f>
        <v>0</v>
      </c>
      <c r="K98" s="9"/>
      <c r="L98" s="14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52"/>
      <c r="C99" s="10"/>
      <c r="D99" s="153" t="s">
        <v>2489</v>
      </c>
      <c r="E99" s="154"/>
      <c r="F99" s="154"/>
      <c r="G99" s="154"/>
      <c r="H99" s="154"/>
      <c r="I99" s="154"/>
      <c r="J99" s="155">
        <f>J181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38"/>
      <c r="D100" s="38"/>
      <c r="E100" s="38"/>
      <c r="F100" s="38"/>
      <c r="G100" s="38"/>
      <c r="H100" s="38"/>
      <c r="I100" s="38"/>
      <c r="J100" s="38"/>
      <c r="K100" s="38"/>
      <c r="L100" s="55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151</v>
      </c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38"/>
      <c r="D109" s="38"/>
      <c r="E109" s="129" t="str">
        <f>E7</f>
        <v>Rekonstrukce areálu bývalého pivovaru, II.etapa-toalety, Brno-Řečkovice</v>
      </c>
      <c r="F109" s="32"/>
      <c r="G109" s="32"/>
      <c r="H109" s="32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107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67" t="str">
        <f>E9</f>
        <v>31 - SO31 - Přeložka areal. osvětl. a rozvodu NN</v>
      </c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38"/>
      <c r="E113" s="38"/>
      <c r="F113" s="27" t="str">
        <f>F12</f>
        <v xml:space="preserve"> </v>
      </c>
      <c r="G113" s="38"/>
      <c r="H113" s="38"/>
      <c r="I113" s="32" t="s">
        <v>22</v>
      </c>
      <c r="J113" s="69" t="str">
        <f>IF(J12="","",J12)</f>
        <v>14. 7. 2025</v>
      </c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38"/>
      <c r="E115" s="38"/>
      <c r="F115" s="27" t="str">
        <f>E15</f>
        <v xml:space="preserve"> </v>
      </c>
      <c r="G115" s="38"/>
      <c r="H115" s="38"/>
      <c r="I115" s="32" t="s">
        <v>29</v>
      </c>
      <c r="J115" s="36" t="str">
        <f>E21</f>
        <v xml:space="preserve"> 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38"/>
      <c r="E116" s="38"/>
      <c r="F116" s="27" t="str">
        <f>IF(E18="","",E18)</f>
        <v>Vyplň údaj</v>
      </c>
      <c r="G116" s="38"/>
      <c r="H116" s="38"/>
      <c r="I116" s="32" t="s">
        <v>31</v>
      </c>
      <c r="J116" s="36" t="str">
        <f>E24</f>
        <v xml:space="preserve"> 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56"/>
      <c r="B118" s="157"/>
      <c r="C118" s="158" t="s">
        <v>152</v>
      </c>
      <c r="D118" s="159" t="s">
        <v>59</v>
      </c>
      <c r="E118" s="159" t="s">
        <v>55</v>
      </c>
      <c r="F118" s="159" t="s">
        <v>56</v>
      </c>
      <c r="G118" s="159" t="s">
        <v>153</v>
      </c>
      <c r="H118" s="159" t="s">
        <v>154</v>
      </c>
      <c r="I118" s="159" t="s">
        <v>155</v>
      </c>
      <c r="J118" s="159" t="s">
        <v>113</v>
      </c>
      <c r="K118" s="160" t="s">
        <v>156</v>
      </c>
      <c r="L118" s="161"/>
      <c r="M118" s="86" t="s">
        <v>1</v>
      </c>
      <c r="N118" s="87" t="s">
        <v>38</v>
      </c>
      <c r="O118" s="87" t="s">
        <v>157</v>
      </c>
      <c r="P118" s="87" t="s">
        <v>158</v>
      </c>
      <c r="Q118" s="87" t="s">
        <v>159</v>
      </c>
      <c r="R118" s="87" t="s">
        <v>160</v>
      </c>
      <c r="S118" s="87" t="s">
        <v>161</v>
      </c>
      <c r="T118" s="88" t="s">
        <v>162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="2" customFormat="1" ht="22.8" customHeight="1">
      <c r="A119" s="38"/>
      <c r="B119" s="39"/>
      <c r="C119" s="93" t="s">
        <v>163</v>
      </c>
      <c r="D119" s="38"/>
      <c r="E119" s="38"/>
      <c r="F119" s="38"/>
      <c r="G119" s="38"/>
      <c r="H119" s="38"/>
      <c r="I119" s="38"/>
      <c r="J119" s="162">
        <f>BK119</f>
        <v>0</v>
      </c>
      <c r="K119" s="38"/>
      <c r="L119" s="39"/>
      <c r="M119" s="89"/>
      <c r="N119" s="73"/>
      <c r="O119" s="90"/>
      <c r="P119" s="163">
        <f>P120+P165</f>
        <v>0</v>
      </c>
      <c r="Q119" s="90"/>
      <c r="R119" s="163">
        <f>R120+R165</f>
        <v>0</v>
      </c>
      <c r="S119" s="90"/>
      <c r="T119" s="164">
        <f>T120+T165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73</v>
      </c>
      <c r="AU119" s="19" t="s">
        <v>115</v>
      </c>
      <c r="BK119" s="165">
        <f>BK120+BK165</f>
        <v>0</v>
      </c>
    </row>
    <row r="120" s="12" customFormat="1" ht="25.92" customHeight="1">
      <c r="A120" s="12"/>
      <c r="B120" s="166"/>
      <c r="C120" s="12"/>
      <c r="D120" s="167" t="s">
        <v>73</v>
      </c>
      <c r="E120" s="168" t="s">
        <v>2253</v>
      </c>
      <c r="F120" s="168" t="s">
        <v>2318</v>
      </c>
      <c r="G120" s="12"/>
      <c r="H120" s="12"/>
      <c r="I120" s="169"/>
      <c r="J120" s="170">
        <f>BK120</f>
        <v>0</v>
      </c>
      <c r="K120" s="12"/>
      <c r="L120" s="166"/>
      <c r="M120" s="171"/>
      <c r="N120" s="172"/>
      <c r="O120" s="172"/>
      <c r="P120" s="173">
        <f>SUM(P121:P164)</f>
        <v>0</v>
      </c>
      <c r="Q120" s="172"/>
      <c r="R120" s="173">
        <f>SUM(R121:R164)</f>
        <v>0</v>
      </c>
      <c r="S120" s="172"/>
      <c r="T120" s="174">
        <f>SUM(T121:T164)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7" t="s">
        <v>80</v>
      </c>
      <c r="AT120" s="175" t="s">
        <v>73</v>
      </c>
      <c r="AU120" s="175" t="s">
        <v>74</v>
      </c>
      <c r="AY120" s="167" t="s">
        <v>166</v>
      </c>
      <c r="BK120" s="176">
        <f>SUM(BK121:BK164)</f>
        <v>0</v>
      </c>
    </row>
    <row r="121" s="2" customFormat="1" ht="16.5" customHeight="1">
      <c r="A121" s="38"/>
      <c r="B121" s="179"/>
      <c r="C121" s="180" t="s">
        <v>80</v>
      </c>
      <c r="D121" s="180" t="s">
        <v>168</v>
      </c>
      <c r="E121" s="181" t="s">
        <v>80</v>
      </c>
      <c r="F121" s="182" t="s">
        <v>2490</v>
      </c>
      <c r="G121" s="183" t="s">
        <v>318</v>
      </c>
      <c r="H121" s="184">
        <v>10</v>
      </c>
      <c r="I121" s="185"/>
      <c r="J121" s="186">
        <f>ROUND(I121*H121,2)</f>
        <v>0</v>
      </c>
      <c r="K121" s="182" t="s">
        <v>1</v>
      </c>
      <c r="L121" s="39"/>
      <c r="M121" s="187" t="s">
        <v>1</v>
      </c>
      <c r="N121" s="188" t="s">
        <v>39</v>
      </c>
      <c r="O121" s="77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1" t="s">
        <v>173</v>
      </c>
      <c r="AT121" s="191" t="s">
        <v>168</v>
      </c>
      <c r="AU121" s="191" t="s">
        <v>80</v>
      </c>
      <c r="AY121" s="19" t="s">
        <v>166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80</v>
      </c>
      <c r="BK121" s="192">
        <f>ROUND(I121*H121,2)</f>
        <v>0</v>
      </c>
      <c r="BL121" s="19" t="s">
        <v>173</v>
      </c>
      <c r="BM121" s="191" t="s">
        <v>82</v>
      </c>
    </row>
    <row r="122" s="2" customFormat="1" ht="16.5" customHeight="1">
      <c r="A122" s="38"/>
      <c r="B122" s="179"/>
      <c r="C122" s="180" t="s">
        <v>82</v>
      </c>
      <c r="D122" s="180" t="s">
        <v>168</v>
      </c>
      <c r="E122" s="181" t="s">
        <v>82</v>
      </c>
      <c r="F122" s="182" t="s">
        <v>2491</v>
      </c>
      <c r="G122" s="183" t="s">
        <v>391</v>
      </c>
      <c r="H122" s="184">
        <v>15</v>
      </c>
      <c r="I122" s="185"/>
      <c r="J122" s="186">
        <f>ROUND(I122*H122,2)</f>
        <v>0</v>
      </c>
      <c r="K122" s="182" t="s">
        <v>1</v>
      </c>
      <c r="L122" s="39"/>
      <c r="M122" s="187" t="s">
        <v>1</v>
      </c>
      <c r="N122" s="188" t="s">
        <v>39</v>
      </c>
      <c r="O122" s="77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1" t="s">
        <v>173</v>
      </c>
      <c r="AT122" s="191" t="s">
        <v>168</v>
      </c>
      <c r="AU122" s="191" t="s">
        <v>80</v>
      </c>
      <c r="AY122" s="19" t="s">
        <v>166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80</v>
      </c>
      <c r="BK122" s="192">
        <f>ROUND(I122*H122,2)</f>
        <v>0</v>
      </c>
      <c r="BL122" s="19" t="s">
        <v>173</v>
      </c>
      <c r="BM122" s="191" t="s">
        <v>173</v>
      </c>
    </row>
    <row r="123" s="2" customFormat="1" ht="21.75" customHeight="1">
      <c r="A123" s="38"/>
      <c r="B123" s="179"/>
      <c r="C123" s="180" t="s">
        <v>186</v>
      </c>
      <c r="D123" s="180" t="s">
        <v>168</v>
      </c>
      <c r="E123" s="181" t="s">
        <v>186</v>
      </c>
      <c r="F123" s="182" t="s">
        <v>2492</v>
      </c>
      <c r="G123" s="183" t="s">
        <v>2117</v>
      </c>
      <c r="H123" s="184">
        <v>3</v>
      </c>
      <c r="I123" s="185"/>
      <c r="J123" s="186">
        <f>ROUND(I123*H123,2)</f>
        <v>0</v>
      </c>
      <c r="K123" s="182" t="s">
        <v>1</v>
      </c>
      <c r="L123" s="39"/>
      <c r="M123" s="187" t="s">
        <v>1</v>
      </c>
      <c r="N123" s="188" t="s">
        <v>39</v>
      </c>
      <c r="O123" s="77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1" t="s">
        <v>173</v>
      </c>
      <c r="AT123" s="191" t="s">
        <v>168</v>
      </c>
      <c r="AU123" s="191" t="s">
        <v>80</v>
      </c>
      <c r="AY123" s="19" t="s">
        <v>166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80</v>
      </c>
      <c r="BK123" s="192">
        <f>ROUND(I123*H123,2)</f>
        <v>0</v>
      </c>
      <c r="BL123" s="19" t="s">
        <v>173</v>
      </c>
      <c r="BM123" s="191" t="s">
        <v>208</v>
      </c>
    </row>
    <row r="124" s="2" customFormat="1" ht="21.75" customHeight="1">
      <c r="A124" s="38"/>
      <c r="B124" s="179"/>
      <c r="C124" s="180" t="s">
        <v>173</v>
      </c>
      <c r="D124" s="180" t="s">
        <v>168</v>
      </c>
      <c r="E124" s="181" t="s">
        <v>173</v>
      </c>
      <c r="F124" s="182" t="s">
        <v>2493</v>
      </c>
      <c r="G124" s="183" t="s">
        <v>2117</v>
      </c>
      <c r="H124" s="184">
        <v>1</v>
      </c>
      <c r="I124" s="185"/>
      <c r="J124" s="186">
        <f>ROUND(I124*H124,2)</f>
        <v>0</v>
      </c>
      <c r="K124" s="182" t="s">
        <v>1</v>
      </c>
      <c r="L124" s="39"/>
      <c r="M124" s="187" t="s">
        <v>1</v>
      </c>
      <c r="N124" s="188" t="s">
        <v>39</v>
      </c>
      <c r="O124" s="77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1" t="s">
        <v>173</v>
      </c>
      <c r="AT124" s="191" t="s">
        <v>168</v>
      </c>
      <c r="AU124" s="191" t="s">
        <v>80</v>
      </c>
      <c r="AY124" s="19" t="s">
        <v>166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80</v>
      </c>
      <c r="BK124" s="192">
        <f>ROUND(I124*H124,2)</f>
        <v>0</v>
      </c>
      <c r="BL124" s="19" t="s">
        <v>173</v>
      </c>
      <c r="BM124" s="191" t="s">
        <v>220</v>
      </c>
    </row>
    <row r="125" s="2" customFormat="1" ht="21.75" customHeight="1">
      <c r="A125" s="38"/>
      <c r="B125" s="179"/>
      <c r="C125" s="180" t="s">
        <v>202</v>
      </c>
      <c r="D125" s="180" t="s">
        <v>168</v>
      </c>
      <c r="E125" s="181" t="s">
        <v>202</v>
      </c>
      <c r="F125" s="182" t="s">
        <v>2494</v>
      </c>
      <c r="G125" s="183" t="s">
        <v>2117</v>
      </c>
      <c r="H125" s="184">
        <v>1</v>
      </c>
      <c r="I125" s="185"/>
      <c r="J125" s="186">
        <f>ROUND(I125*H125,2)</f>
        <v>0</v>
      </c>
      <c r="K125" s="182" t="s">
        <v>1</v>
      </c>
      <c r="L125" s="39"/>
      <c r="M125" s="187" t="s">
        <v>1</v>
      </c>
      <c r="N125" s="188" t="s">
        <v>39</v>
      </c>
      <c r="O125" s="77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1" t="s">
        <v>173</v>
      </c>
      <c r="AT125" s="191" t="s">
        <v>168</v>
      </c>
      <c r="AU125" s="191" t="s">
        <v>80</v>
      </c>
      <c r="AY125" s="19" t="s">
        <v>166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80</v>
      </c>
      <c r="BK125" s="192">
        <f>ROUND(I125*H125,2)</f>
        <v>0</v>
      </c>
      <c r="BL125" s="19" t="s">
        <v>173</v>
      </c>
      <c r="BM125" s="191" t="s">
        <v>234</v>
      </c>
    </row>
    <row r="126" s="2" customFormat="1" ht="16.5" customHeight="1">
      <c r="A126" s="38"/>
      <c r="B126" s="179"/>
      <c r="C126" s="180" t="s">
        <v>208</v>
      </c>
      <c r="D126" s="180" t="s">
        <v>168</v>
      </c>
      <c r="E126" s="181" t="s">
        <v>208</v>
      </c>
      <c r="F126" s="182" t="s">
        <v>2495</v>
      </c>
      <c r="G126" s="183" t="s">
        <v>2117</v>
      </c>
      <c r="H126" s="184">
        <v>2</v>
      </c>
      <c r="I126" s="185"/>
      <c r="J126" s="186">
        <f>ROUND(I126*H126,2)</f>
        <v>0</v>
      </c>
      <c r="K126" s="182" t="s">
        <v>1</v>
      </c>
      <c r="L126" s="39"/>
      <c r="M126" s="187" t="s">
        <v>1</v>
      </c>
      <c r="N126" s="188" t="s">
        <v>39</v>
      </c>
      <c r="O126" s="77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1" t="s">
        <v>173</v>
      </c>
      <c r="AT126" s="191" t="s">
        <v>168</v>
      </c>
      <c r="AU126" s="191" t="s">
        <v>80</v>
      </c>
      <c r="AY126" s="19" t="s">
        <v>166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173</v>
      </c>
      <c r="BM126" s="191" t="s">
        <v>8</v>
      </c>
    </row>
    <row r="127" s="2" customFormat="1" ht="24.15" customHeight="1">
      <c r="A127" s="38"/>
      <c r="B127" s="179"/>
      <c r="C127" s="180" t="s">
        <v>216</v>
      </c>
      <c r="D127" s="180" t="s">
        <v>168</v>
      </c>
      <c r="E127" s="181" t="s">
        <v>216</v>
      </c>
      <c r="F127" s="182" t="s">
        <v>2496</v>
      </c>
      <c r="G127" s="183" t="s">
        <v>2117</v>
      </c>
      <c r="H127" s="184">
        <v>1</v>
      </c>
      <c r="I127" s="185"/>
      <c r="J127" s="186">
        <f>ROUND(I127*H127,2)</f>
        <v>0</v>
      </c>
      <c r="K127" s="182" t="s">
        <v>1</v>
      </c>
      <c r="L127" s="39"/>
      <c r="M127" s="187" t="s">
        <v>1</v>
      </c>
      <c r="N127" s="188" t="s">
        <v>39</v>
      </c>
      <c r="O127" s="77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1" t="s">
        <v>173</v>
      </c>
      <c r="AT127" s="191" t="s">
        <v>168</v>
      </c>
      <c r="AU127" s="191" t="s">
        <v>80</v>
      </c>
      <c r="AY127" s="19" t="s">
        <v>166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80</v>
      </c>
      <c r="BK127" s="192">
        <f>ROUND(I127*H127,2)</f>
        <v>0</v>
      </c>
      <c r="BL127" s="19" t="s">
        <v>173</v>
      </c>
      <c r="BM127" s="191" t="s">
        <v>264</v>
      </c>
    </row>
    <row r="128" s="2" customFormat="1" ht="16.5" customHeight="1">
      <c r="A128" s="38"/>
      <c r="B128" s="179"/>
      <c r="C128" s="180" t="s">
        <v>220</v>
      </c>
      <c r="D128" s="180" t="s">
        <v>168</v>
      </c>
      <c r="E128" s="181" t="s">
        <v>220</v>
      </c>
      <c r="F128" s="182" t="s">
        <v>2497</v>
      </c>
      <c r="G128" s="183" t="s">
        <v>2117</v>
      </c>
      <c r="H128" s="184">
        <v>1</v>
      </c>
      <c r="I128" s="185"/>
      <c r="J128" s="186">
        <f>ROUND(I128*H128,2)</f>
        <v>0</v>
      </c>
      <c r="K128" s="182" t="s">
        <v>1</v>
      </c>
      <c r="L128" s="39"/>
      <c r="M128" s="187" t="s">
        <v>1</v>
      </c>
      <c r="N128" s="188" t="s">
        <v>39</v>
      </c>
      <c r="O128" s="77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1" t="s">
        <v>173</v>
      </c>
      <c r="AT128" s="191" t="s">
        <v>168</v>
      </c>
      <c r="AU128" s="191" t="s">
        <v>80</v>
      </c>
      <c r="AY128" s="19" t="s">
        <v>166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173</v>
      </c>
      <c r="BM128" s="191" t="s">
        <v>286</v>
      </c>
    </row>
    <row r="129" s="2" customFormat="1" ht="16.5" customHeight="1">
      <c r="A129" s="38"/>
      <c r="B129" s="179"/>
      <c r="C129" s="180" t="s">
        <v>226</v>
      </c>
      <c r="D129" s="180" t="s">
        <v>168</v>
      </c>
      <c r="E129" s="181" t="s">
        <v>226</v>
      </c>
      <c r="F129" s="182" t="s">
        <v>2498</v>
      </c>
      <c r="G129" s="183" t="s">
        <v>391</v>
      </c>
      <c r="H129" s="184">
        <v>2</v>
      </c>
      <c r="I129" s="185"/>
      <c r="J129" s="186">
        <f>ROUND(I129*H129,2)</f>
        <v>0</v>
      </c>
      <c r="K129" s="182" t="s">
        <v>1</v>
      </c>
      <c r="L129" s="39"/>
      <c r="M129" s="187" t="s">
        <v>1</v>
      </c>
      <c r="N129" s="188" t="s">
        <v>39</v>
      </c>
      <c r="O129" s="77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1" t="s">
        <v>173</v>
      </c>
      <c r="AT129" s="191" t="s">
        <v>168</v>
      </c>
      <c r="AU129" s="191" t="s">
        <v>80</v>
      </c>
      <c r="AY129" s="19" t="s">
        <v>166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80</v>
      </c>
      <c r="BK129" s="192">
        <f>ROUND(I129*H129,2)</f>
        <v>0</v>
      </c>
      <c r="BL129" s="19" t="s">
        <v>173</v>
      </c>
      <c r="BM129" s="191" t="s">
        <v>298</v>
      </c>
    </row>
    <row r="130" s="2" customFormat="1" ht="16.5" customHeight="1">
      <c r="A130" s="38"/>
      <c r="B130" s="179"/>
      <c r="C130" s="180" t="s">
        <v>234</v>
      </c>
      <c r="D130" s="180" t="s">
        <v>168</v>
      </c>
      <c r="E130" s="181" t="s">
        <v>234</v>
      </c>
      <c r="F130" s="182" t="s">
        <v>2499</v>
      </c>
      <c r="G130" s="183" t="s">
        <v>391</v>
      </c>
      <c r="H130" s="184">
        <v>30</v>
      </c>
      <c r="I130" s="185"/>
      <c r="J130" s="186">
        <f>ROUND(I130*H130,2)</f>
        <v>0</v>
      </c>
      <c r="K130" s="182" t="s">
        <v>1</v>
      </c>
      <c r="L130" s="39"/>
      <c r="M130" s="187" t="s">
        <v>1</v>
      </c>
      <c r="N130" s="188" t="s">
        <v>39</v>
      </c>
      <c r="O130" s="77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1" t="s">
        <v>173</v>
      </c>
      <c r="AT130" s="191" t="s">
        <v>168</v>
      </c>
      <c r="AU130" s="191" t="s">
        <v>80</v>
      </c>
      <c r="AY130" s="19" t="s">
        <v>166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173</v>
      </c>
      <c r="BM130" s="191" t="s">
        <v>307</v>
      </c>
    </row>
    <row r="131" s="2" customFormat="1" ht="16.5" customHeight="1">
      <c r="A131" s="38"/>
      <c r="B131" s="179"/>
      <c r="C131" s="180" t="s">
        <v>240</v>
      </c>
      <c r="D131" s="180" t="s">
        <v>168</v>
      </c>
      <c r="E131" s="181" t="s">
        <v>240</v>
      </c>
      <c r="F131" s="182" t="s">
        <v>2500</v>
      </c>
      <c r="G131" s="183" t="s">
        <v>391</v>
      </c>
      <c r="H131" s="184">
        <v>20</v>
      </c>
      <c r="I131" s="185"/>
      <c r="J131" s="186">
        <f>ROUND(I131*H131,2)</f>
        <v>0</v>
      </c>
      <c r="K131" s="182" t="s">
        <v>1</v>
      </c>
      <c r="L131" s="39"/>
      <c r="M131" s="187" t="s">
        <v>1</v>
      </c>
      <c r="N131" s="188" t="s">
        <v>39</v>
      </c>
      <c r="O131" s="77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1" t="s">
        <v>173</v>
      </c>
      <c r="AT131" s="191" t="s">
        <v>168</v>
      </c>
      <c r="AU131" s="191" t="s">
        <v>80</v>
      </c>
      <c r="AY131" s="19" t="s">
        <v>166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80</v>
      </c>
      <c r="BK131" s="192">
        <f>ROUND(I131*H131,2)</f>
        <v>0</v>
      </c>
      <c r="BL131" s="19" t="s">
        <v>173</v>
      </c>
      <c r="BM131" s="191" t="s">
        <v>315</v>
      </c>
    </row>
    <row r="132" s="2" customFormat="1" ht="16.5" customHeight="1">
      <c r="A132" s="38"/>
      <c r="B132" s="179"/>
      <c r="C132" s="180" t="s">
        <v>8</v>
      </c>
      <c r="D132" s="180" t="s">
        <v>168</v>
      </c>
      <c r="E132" s="181" t="s">
        <v>8</v>
      </c>
      <c r="F132" s="182" t="s">
        <v>2501</v>
      </c>
      <c r="G132" s="183" t="s">
        <v>391</v>
      </c>
      <c r="H132" s="184">
        <v>20</v>
      </c>
      <c r="I132" s="185"/>
      <c r="J132" s="186">
        <f>ROUND(I132*H132,2)</f>
        <v>0</v>
      </c>
      <c r="K132" s="182" t="s">
        <v>1</v>
      </c>
      <c r="L132" s="39"/>
      <c r="M132" s="187" t="s">
        <v>1</v>
      </c>
      <c r="N132" s="188" t="s">
        <v>39</v>
      </c>
      <c r="O132" s="77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1" t="s">
        <v>173</v>
      </c>
      <c r="AT132" s="191" t="s">
        <v>168</v>
      </c>
      <c r="AU132" s="191" t="s">
        <v>80</v>
      </c>
      <c r="AY132" s="19" t="s">
        <v>166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173</v>
      </c>
      <c r="BM132" s="191" t="s">
        <v>325</v>
      </c>
    </row>
    <row r="133" s="2" customFormat="1" ht="16.5" customHeight="1">
      <c r="A133" s="38"/>
      <c r="B133" s="179"/>
      <c r="C133" s="180" t="s">
        <v>258</v>
      </c>
      <c r="D133" s="180" t="s">
        <v>168</v>
      </c>
      <c r="E133" s="181" t="s">
        <v>258</v>
      </c>
      <c r="F133" s="182" t="s">
        <v>2390</v>
      </c>
      <c r="G133" s="183" t="s">
        <v>2117</v>
      </c>
      <c r="H133" s="184">
        <v>4</v>
      </c>
      <c r="I133" s="185"/>
      <c r="J133" s="186">
        <f>ROUND(I133*H133,2)</f>
        <v>0</v>
      </c>
      <c r="K133" s="182" t="s">
        <v>1</v>
      </c>
      <c r="L133" s="39"/>
      <c r="M133" s="187" t="s">
        <v>1</v>
      </c>
      <c r="N133" s="188" t="s">
        <v>39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173</v>
      </c>
      <c r="AT133" s="191" t="s">
        <v>168</v>
      </c>
      <c r="AU133" s="191" t="s">
        <v>80</v>
      </c>
      <c r="AY133" s="19" t="s">
        <v>166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173</v>
      </c>
      <c r="BM133" s="191" t="s">
        <v>333</v>
      </c>
    </row>
    <row r="134" s="2" customFormat="1" ht="16.5" customHeight="1">
      <c r="A134" s="38"/>
      <c r="B134" s="179"/>
      <c r="C134" s="180" t="s">
        <v>264</v>
      </c>
      <c r="D134" s="180" t="s">
        <v>168</v>
      </c>
      <c r="E134" s="181" t="s">
        <v>264</v>
      </c>
      <c r="F134" s="182" t="s">
        <v>2391</v>
      </c>
      <c r="G134" s="183" t="s">
        <v>2117</v>
      </c>
      <c r="H134" s="184">
        <v>1</v>
      </c>
      <c r="I134" s="185"/>
      <c r="J134" s="186">
        <f>ROUND(I134*H134,2)</f>
        <v>0</v>
      </c>
      <c r="K134" s="182" t="s">
        <v>1</v>
      </c>
      <c r="L134" s="39"/>
      <c r="M134" s="187" t="s">
        <v>1</v>
      </c>
      <c r="N134" s="188" t="s">
        <v>39</v>
      </c>
      <c r="O134" s="77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173</v>
      </c>
      <c r="AT134" s="191" t="s">
        <v>168</v>
      </c>
      <c r="AU134" s="191" t="s">
        <v>80</v>
      </c>
      <c r="AY134" s="19" t="s">
        <v>166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173</v>
      </c>
      <c r="BM134" s="191" t="s">
        <v>343</v>
      </c>
    </row>
    <row r="135" s="2" customFormat="1" ht="16.5" customHeight="1">
      <c r="A135" s="38"/>
      <c r="B135" s="179"/>
      <c r="C135" s="180" t="s">
        <v>279</v>
      </c>
      <c r="D135" s="180" t="s">
        <v>168</v>
      </c>
      <c r="E135" s="181" t="s">
        <v>279</v>
      </c>
      <c r="F135" s="182" t="s">
        <v>2392</v>
      </c>
      <c r="G135" s="183" t="s">
        <v>2117</v>
      </c>
      <c r="H135" s="184">
        <v>2</v>
      </c>
      <c r="I135" s="185"/>
      <c r="J135" s="186">
        <f>ROUND(I135*H135,2)</f>
        <v>0</v>
      </c>
      <c r="K135" s="182" t="s">
        <v>1</v>
      </c>
      <c r="L135" s="39"/>
      <c r="M135" s="187" t="s">
        <v>1</v>
      </c>
      <c r="N135" s="188" t="s">
        <v>39</v>
      </c>
      <c r="O135" s="77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173</v>
      </c>
      <c r="AT135" s="191" t="s">
        <v>168</v>
      </c>
      <c r="AU135" s="191" t="s">
        <v>80</v>
      </c>
      <c r="AY135" s="19" t="s">
        <v>166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173</v>
      </c>
      <c r="BM135" s="191" t="s">
        <v>354</v>
      </c>
    </row>
    <row r="136" s="2" customFormat="1" ht="16.5" customHeight="1">
      <c r="A136" s="38"/>
      <c r="B136" s="179"/>
      <c r="C136" s="180" t="s">
        <v>286</v>
      </c>
      <c r="D136" s="180" t="s">
        <v>168</v>
      </c>
      <c r="E136" s="181" t="s">
        <v>286</v>
      </c>
      <c r="F136" s="182" t="s">
        <v>2502</v>
      </c>
      <c r="G136" s="183" t="s">
        <v>391</v>
      </c>
      <c r="H136" s="184">
        <v>5</v>
      </c>
      <c r="I136" s="185"/>
      <c r="J136" s="186">
        <f>ROUND(I136*H136,2)</f>
        <v>0</v>
      </c>
      <c r="K136" s="182" t="s">
        <v>1</v>
      </c>
      <c r="L136" s="39"/>
      <c r="M136" s="187" t="s">
        <v>1</v>
      </c>
      <c r="N136" s="188" t="s">
        <v>39</v>
      </c>
      <c r="O136" s="77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1" t="s">
        <v>173</v>
      </c>
      <c r="AT136" s="191" t="s">
        <v>168</v>
      </c>
      <c r="AU136" s="191" t="s">
        <v>80</v>
      </c>
      <c r="AY136" s="19" t="s">
        <v>166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173</v>
      </c>
      <c r="BM136" s="191" t="s">
        <v>367</v>
      </c>
    </row>
    <row r="137" s="2" customFormat="1" ht="16.5" customHeight="1">
      <c r="A137" s="38"/>
      <c r="B137" s="179"/>
      <c r="C137" s="180" t="s">
        <v>292</v>
      </c>
      <c r="D137" s="180" t="s">
        <v>168</v>
      </c>
      <c r="E137" s="181" t="s">
        <v>292</v>
      </c>
      <c r="F137" s="182" t="s">
        <v>2503</v>
      </c>
      <c r="G137" s="183" t="s">
        <v>391</v>
      </c>
      <c r="H137" s="184">
        <v>10</v>
      </c>
      <c r="I137" s="185"/>
      <c r="J137" s="186">
        <f>ROUND(I137*H137,2)</f>
        <v>0</v>
      </c>
      <c r="K137" s="182" t="s">
        <v>1</v>
      </c>
      <c r="L137" s="39"/>
      <c r="M137" s="187" t="s">
        <v>1</v>
      </c>
      <c r="N137" s="188" t="s">
        <v>39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173</v>
      </c>
      <c r="AT137" s="191" t="s">
        <v>168</v>
      </c>
      <c r="AU137" s="191" t="s">
        <v>80</v>
      </c>
      <c r="AY137" s="19" t="s">
        <v>166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173</v>
      </c>
      <c r="BM137" s="191" t="s">
        <v>375</v>
      </c>
    </row>
    <row r="138" s="2" customFormat="1" ht="16.5" customHeight="1">
      <c r="A138" s="38"/>
      <c r="B138" s="179"/>
      <c r="C138" s="180" t="s">
        <v>298</v>
      </c>
      <c r="D138" s="180" t="s">
        <v>168</v>
      </c>
      <c r="E138" s="181" t="s">
        <v>298</v>
      </c>
      <c r="F138" s="182" t="s">
        <v>2504</v>
      </c>
      <c r="G138" s="183" t="s">
        <v>391</v>
      </c>
      <c r="H138" s="184">
        <v>20</v>
      </c>
      <c r="I138" s="185"/>
      <c r="J138" s="186">
        <f>ROUND(I138*H138,2)</f>
        <v>0</v>
      </c>
      <c r="K138" s="182" t="s">
        <v>1</v>
      </c>
      <c r="L138" s="39"/>
      <c r="M138" s="187" t="s">
        <v>1</v>
      </c>
      <c r="N138" s="188" t="s">
        <v>39</v>
      </c>
      <c r="O138" s="77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1" t="s">
        <v>173</v>
      </c>
      <c r="AT138" s="191" t="s">
        <v>168</v>
      </c>
      <c r="AU138" s="191" t="s">
        <v>80</v>
      </c>
      <c r="AY138" s="19" t="s">
        <v>166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80</v>
      </c>
      <c r="BK138" s="192">
        <f>ROUND(I138*H138,2)</f>
        <v>0</v>
      </c>
      <c r="BL138" s="19" t="s">
        <v>173</v>
      </c>
      <c r="BM138" s="191" t="s">
        <v>388</v>
      </c>
    </row>
    <row r="139" s="2" customFormat="1" ht="16.5" customHeight="1">
      <c r="A139" s="38"/>
      <c r="B139" s="179"/>
      <c r="C139" s="180" t="s">
        <v>302</v>
      </c>
      <c r="D139" s="180" t="s">
        <v>168</v>
      </c>
      <c r="E139" s="181" t="s">
        <v>302</v>
      </c>
      <c r="F139" s="182" t="s">
        <v>2505</v>
      </c>
      <c r="G139" s="183" t="s">
        <v>391</v>
      </c>
      <c r="H139" s="184">
        <v>15</v>
      </c>
      <c r="I139" s="185"/>
      <c r="J139" s="186">
        <f>ROUND(I139*H139,2)</f>
        <v>0</v>
      </c>
      <c r="K139" s="182" t="s">
        <v>1</v>
      </c>
      <c r="L139" s="39"/>
      <c r="M139" s="187" t="s">
        <v>1</v>
      </c>
      <c r="N139" s="188" t="s">
        <v>39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173</v>
      </c>
      <c r="AT139" s="191" t="s">
        <v>168</v>
      </c>
      <c r="AU139" s="191" t="s">
        <v>80</v>
      </c>
      <c r="AY139" s="19" t="s">
        <v>166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173</v>
      </c>
      <c r="BM139" s="191" t="s">
        <v>399</v>
      </c>
    </row>
    <row r="140" s="2" customFormat="1" ht="16.5" customHeight="1">
      <c r="A140" s="38"/>
      <c r="B140" s="179"/>
      <c r="C140" s="180" t="s">
        <v>307</v>
      </c>
      <c r="D140" s="180" t="s">
        <v>168</v>
      </c>
      <c r="E140" s="181" t="s">
        <v>307</v>
      </c>
      <c r="F140" s="182" t="s">
        <v>2506</v>
      </c>
      <c r="G140" s="183" t="s">
        <v>391</v>
      </c>
      <c r="H140" s="184">
        <v>25</v>
      </c>
      <c r="I140" s="185"/>
      <c r="J140" s="186">
        <f>ROUND(I140*H140,2)</f>
        <v>0</v>
      </c>
      <c r="K140" s="182" t="s">
        <v>1</v>
      </c>
      <c r="L140" s="39"/>
      <c r="M140" s="187" t="s">
        <v>1</v>
      </c>
      <c r="N140" s="188" t="s">
        <v>39</v>
      </c>
      <c r="O140" s="77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1" t="s">
        <v>173</v>
      </c>
      <c r="AT140" s="191" t="s">
        <v>168</v>
      </c>
      <c r="AU140" s="191" t="s">
        <v>80</v>
      </c>
      <c r="AY140" s="19" t="s">
        <v>166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80</v>
      </c>
      <c r="BK140" s="192">
        <f>ROUND(I140*H140,2)</f>
        <v>0</v>
      </c>
      <c r="BL140" s="19" t="s">
        <v>173</v>
      </c>
      <c r="BM140" s="191" t="s">
        <v>408</v>
      </c>
    </row>
    <row r="141" s="2" customFormat="1" ht="24.15" customHeight="1">
      <c r="A141" s="38"/>
      <c r="B141" s="179"/>
      <c r="C141" s="180" t="s">
        <v>7</v>
      </c>
      <c r="D141" s="180" t="s">
        <v>168</v>
      </c>
      <c r="E141" s="181" t="s">
        <v>7</v>
      </c>
      <c r="F141" s="182" t="s">
        <v>2507</v>
      </c>
      <c r="G141" s="183" t="s">
        <v>391</v>
      </c>
      <c r="H141" s="184">
        <v>16</v>
      </c>
      <c r="I141" s="185"/>
      <c r="J141" s="186">
        <f>ROUND(I141*H141,2)</f>
        <v>0</v>
      </c>
      <c r="K141" s="182" t="s">
        <v>1</v>
      </c>
      <c r="L141" s="39"/>
      <c r="M141" s="187" t="s">
        <v>1</v>
      </c>
      <c r="N141" s="188" t="s">
        <v>39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173</v>
      </c>
      <c r="AT141" s="191" t="s">
        <v>168</v>
      </c>
      <c r="AU141" s="191" t="s">
        <v>80</v>
      </c>
      <c r="AY141" s="19" t="s">
        <v>166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173</v>
      </c>
      <c r="BM141" s="191" t="s">
        <v>416</v>
      </c>
    </row>
    <row r="142" s="2" customFormat="1" ht="21.75" customHeight="1">
      <c r="A142" s="38"/>
      <c r="B142" s="179"/>
      <c r="C142" s="180" t="s">
        <v>315</v>
      </c>
      <c r="D142" s="180" t="s">
        <v>168</v>
      </c>
      <c r="E142" s="181" t="s">
        <v>315</v>
      </c>
      <c r="F142" s="182" t="s">
        <v>2508</v>
      </c>
      <c r="G142" s="183" t="s">
        <v>391</v>
      </c>
      <c r="H142" s="184">
        <v>4</v>
      </c>
      <c r="I142" s="185"/>
      <c r="J142" s="186">
        <f>ROUND(I142*H142,2)</f>
        <v>0</v>
      </c>
      <c r="K142" s="182" t="s">
        <v>1</v>
      </c>
      <c r="L142" s="39"/>
      <c r="M142" s="187" t="s">
        <v>1</v>
      </c>
      <c r="N142" s="188" t="s">
        <v>39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173</v>
      </c>
      <c r="AT142" s="191" t="s">
        <v>168</v>
      </c>
      <c r="AU142" s="191" t="s">
        <v>80</v>
      </c>
      <c r="AY142" s="19" t="s">
        <v>166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173</v>
      </c>
      <c r="BM142" s="191" t="s">
        <v>428</v>
      </c>
    </row>
    <row r="143" s="2" customFormat="1" ht="16.5" customHeight="1">
      <c r="A143" s="38"/>
      <c r="B143" s="179"/>
      <c r="C143" s="180" t="s">
        <v>321</v>
      </c>
      <c r="D143" s="180" t="s">
        <v>168</v>
      </c>
      <c r="E143" s="181" t="s">
        <v>321</v>
      </c>
      <c r="F143" s="182" t="s">
        <v>2509</v>
      </c>
      <c r="G143" s="183" t="s">
        <v>2117</v>
      </c>
      <c r="H143" s="184">
        <v>12</v>
      </c>
      <c r="I143" s="185"/>
      <c r="J143" s="186">
        <f>ROUND(I143*H143,2)</f>
        <v>0</v>
      </c>
      <c r="K143" s="182" t="s">
        <v>1</v>
      </c>
      <c r="L143" s="39"/>
      <c r="M143" s="187" t="s">
        <v>1</v>
      </c>
      <c r="N143" s="188" t="s">
        <v>39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173</v>
      </c>
      <c r="AT143" s="191" t="s">
        <v>168</v>
      </c>
      <c r="AU143" s="191" t="s">
        <v>80</v>
      </c>
      <c r="AY143" s="19" t="s">
        <v>166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80</v>
      </c>
      <c r="BK143" s="192">
        <f>ROUND(I143*H143,2)</f>
        <v>0</v>
      </c>
      <c r="BL143" s="19" t="s">
        <v>173</v>
      </c>
      <c r="BM143" s="191" t="s">
        <v>442</v>
      </c>
    </row>
    <row r="144" s="2" customFormat="1" ht="16.5" customHeight="1">
      <c r="A144" s="38"/>
      <c r="B144" s="179"/>
      <c r="C144" s="180" t="s">
        <v>325</v>
      </c>
      <c r="D144" s="180" t="s">
        <v>168</v>
      </c>
      <c r="E144" s="181" t="s">
        <v>325</v>
      </c>
      <c r="F144" s="182" t="s">
        <v>2365</v>
      </c>
      <c r="G144" s="183" t="s">
        <v>2117</v>
      </c>
      <c r="H144" s="184">
        <v>2</v>
      </c>
      <c r="I144" s="185"/>
      <c r="J144" s="186">
        <f>ROUND(I144*H144,2)</f>
        <v>0</v>
      </c>
      <c r="K144" s="182" t="s">
        <v>1</v>
      </c>
      <c r="L144" s="39"/>
      <c r="M144" s="187" t="s">
        <v>1</v>
      </c>
      <c r="N144" s="188" t="s">
        <v>39</v>
      </c>
      <c r="O144" s="77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1" t="s">
        <v>173</v>
      </c>
      <c r="AT144" s="191" t="s">
        <v>168</v>
      </c>
      <c r="AU144" s="191" t="s">
        <v>80</v>
      </c>
      <c r="AY144" s="19" t="s">
        <v>166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173</v>
      </c>
      <c r="BM144" s="191" t="s">
        <v>457</v>
      </c>
    </row>
    <row r="145" s="2" customFormat="1" ht="16.5" customHeight="1">
      <c r="A145" s="38"/>
      <c r="B145" s="179"/>
      <c r="C145" s="180" t="s">
        <v>329</v>
      </c>
      <c r="D145" s="180" t="s">
        <v>168</v>
      </c>
      <c r="E145" s="181" t="s">
        <v>329</v>
      </c>
      <c r="F145" s="182" t="s">
        <v>2510</v>
      </c>
      <c r="G145" s="183" t="s">
        <v>2117</v>
      </c>
      <c r="H145" s="184">
        <v>2</v>
      </c>
      <c r="I145" s="185"/>
      <c r="J145" s="186">
        <f>ROUND(I145*H145,2)</f>
        <v>0</v>
      </c>
      <c r="K145" s="182" t="s">
        <v>1</v>
      </c>
      <c r="L145" s="39"/>
      <c r="M145" s="187" t="s">
        <v>1</v>
      </c>
      <c r="N145" s="188" t="s">
        <v>39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173</v>
      </c>
      <c r="AT145" s="191" t="s">
        <v>168</v>
      </c>
      <c r="AU145" s="191" t="s">
        <v>80</v>
      </c>
      <c r="AY145" s="19" t="s">
        <v>166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80</v>
      </c>
      <c r="BK145" s="192">
        <f>ROUND(I145*H145,2)</f>
        <v>0</v>
      </c>
      <c r="BL145" s="19" t="s">
        <v>173</v>
      </c>
      <c r="BM145" s="191" t="s">
        <v>466</v>
      </c>
    </row>
    <row r="146" s="2" customFormat="1" ht="16.5" customHeight="1">
      <c r="A146" s="38"/>
      <c r="B146" s="179"/>
      <c r="C146" s="180" t="s">
        <v>333</v>
      </c>
      <c r="D146" s="180" t="s">
        <v>168</v>
      </c>
      <c r="E146" s="181" t="s">
        <v>333</v>
      </c>
      <c r="F146" s="182" t="s">
        <v>2397</v>
      </c>
      <c r="G146" s="183" t="s">
        <v>2117</v>
      </c>
      <c r="H146" s="184">
        <v>4</v>
      </c>
      <c r="I146" s="185"/>
      <c r="J146" s="186">
        <f>ROUND(I146*H146,2)</f>
        <v>0</v>
      </c>
      <c r="K146" s="182" t="s">
        <v>1</v>
      </c>
      <c r="L146" s="39"/>
      <c r="M146" s="187" t="s">
        <v>1</v>
      </c>
      <c r="N146" s="188" t="s">
        <v>39</v>
      </c>
      <c r="O146" s="77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1" t="s">
        <v>173</v>
      </c>
      <c r="AT146" s="191" t="s">
        <v>168</v>
      </c>
      <c r="AU146" s="191" t="s">
        <v>80</v>
      </c>
      <c r="AY146" s="19" t="s">
        <v>166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80</v>
      </c>
      <c r="BK146" s="192">
        <f>ROUND(I146*H146,2)</f>
        <v>0</v>
      </c>
      <c r="BL146" s="19" t="s">
        <v>173</v>
      </c>
      <c r="BM146" s="191" t="s">
        <v>476</v>
      </c>
    </row>
    <row r="147" s="2" customFormat="1" ht="21.75" customHeight="1">
      <c r="A147" s="38"/>
      <c r="B147" s="179"/>
      <c r="C147" s="180" t="s">
        <v>337</v>
      </c>
      <c r="D147" s="180" t="s">
        <v>168</v>
      </c>
      <c r="E147" s="181" t="s">
        <v>337</v>
      </c>
      <c r="F147" s="182" t="s">
        <v>2398</v>
      </c>
      <c r="G147" s="183" t="s">
        <v>391</v>
      </c>
      <c r="H147" s="184">
        <v>1</v>
      </c>
      <c r="I147" s="185"/>
      <c r="J147" s="186">
        <f>ROUND(I147*H147,2)</f>
        <v>0</v>
      </c>
      <c r="K147" s="182" t="s">
        <v>1</v>
      </c>
      <c r="L147" s="39"/>
      <c r="M147" s="187" t="s">
        <v>1</v>
      </c>
      <c r="N147" s="188" t="s">
        <v>39</v>
      </c>
      <c r="O147" s="77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173</v>
      </c>
      <c r="AT147" s="191" t="s">
        <v>168</v>
      </c>
      <c r="AU147" s="191" t="s">
        <v>80</v>
      </c>
      <c r="AY147" s="19" t="s">
        <v>166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80</v>
      </c>
      <c r="BK147" s="192">
        <f>ROUND(I147*H147,2)</f>
        <v>0</v>
      </c>
      <c r="BL147" s="19" t="s">
        <v>173</v>
      </c>
      <c r="BM147" s="191" t="s">
        <v>486</v>
      </c>
    </row>
    <row r="148" s="2" customFormat="1" ht="16.5" customHeight="1">
      <c r="A148" s="38"/>
      <c r="B148" s="179"/>
      <c r="C148" s="180" t="s">
        <v>343</v>
      </c>
      <c r="D148" s="180" t="s">
        <v>168</v>
      </c>
      <c r="E148" s="181" t="s">
        <v>343</v>
      </c>
      <c r="F148" s="182" t="s">
        <v>2315</v>
      </c>
      <c r="G148" s="183" t="s">
        <v>2117</v>
      </c>
      <c r="H148" s="184">
        <v>1</v>
      </c>
      <c r="I148" s="185"/>
      <c r="J148" s="186">
        <f>ROUND(I148*H148,2)</f>
        <v>0</v>
      </c>
      <c r="K148" s="182" t="s">
        <v>1</v>
      </c>
      <c r="L148" s="39"/>
      <c r="M148" s="187" t="s">
        <v>1</v>
      </c>
      <c r="N148" s="188" t="s">
        <v>39</v>
      </c>
      <c r="O148" s="77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173</v>
      </c>
      <c r="AT148" s="191" t="s">
        <v>168</v>
      </c>
      <c r="AU148" s="191" t="s">
        <v>80</v>
      </c>
      <c r="AY148" s="19" t="s">
        <v>166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173</v>
      </c>
      <c r="BM148" s="191" t="s">
        <v>494</v>
      </c>
    </row>
    <row r="149" s="2" customFormat="1" ht="16.5" customHeight="1">
      <c r="A149" s="38"/>
      <c r="B149" s="179"/>
      <c r="C149" s="180" t="s">
        <v>349</v>
      </c>
      <c r="D149" s="180" t="s">
        <v>168</v>
      </c>
      <c r="E149" s="181" t="s">
        <v>349</v>
      </c>
      <c r="F149" s="182" t="s">
        <v>2316</v>
      </c>
      <c r="G149" s="183" t="s">
        <v>2117</v>
      </c>
      <c r="H149" s="184">
        <v>1</v>
      </c>
      <c r="I149" s="185"/>
      <c r="J149" s="186">
        <f>ROUND(I149*H149,2)</f>
        <v>0</v>
      </c>
      <c r="K149" s="182" t="s">
        <v>1</v>
      </c>
      <c r="L149" s="39"/>
      <c r="M149" s="187" t="s">
        <v>1</v>
      </c>
      <c r="N149" s="188" t="s">
        <v>39</v>
      </c>
      <c r="O149" s="77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1" t="s">
        <v>173</v>
      </c>
      <c r="AT149" s="191" t="s">
        <v>168</v>
      </c>
      <c r="AU149" s="191" t="s">
        <v>80</v>
      </c>
      <c r="AY149" s="19" t="s">
        <v>166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80</v>
      </c>
      <c r="BK149" s="192">
        <f>ROUND(I149*H149,2)</f>
        <v>0</v>
      </c>
      <c r="BL149" s="19" t="s">
        <v>173</v>
      </c>
      <c r="BM149" s="191" t="s">
        <v>506</v>
      </c>
    </row>
    <row r="150" s="2" customFormat="1" ht="21.75" customHeight="1">
      <c r="A150" s="38"/>
      <c r="B150" s="179"/>
      <c r="C150" s="180" t="s">
        <v>354</v>
      </c>
      <c r="D150" s="180" t="s">
        <v>168</v>
      </c>
      <c r="E150" s="181" t="s">
        <v>2285</v>
      </c>
      <c r="F150" s="182" t="s">
        <v>2378</v>
      </c>
      <c r="G150" s="183" t="s">
        <v>2287</v>
      </c>
      <c r="H150" s="184">
        <v>1</v>
      </c>
      <c r="I150" s="185"/>
      <c r="J150" s="186">
        <f>ROUND(I150*H150,2)</f>
        <v>0</v>
      </c>
      <c r="K150" s="182" t="s">
        <v>1</v>
      </c>
      <c r="L150" s="39"/>
      <c r="M150" s="187" t="s">
        <v>1</v>
      </c>
      <c r="N150" s="188" t="s">
        <v>39</v>
      </c>
      <c r="O150" s="77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173</v>
      </c>
      <c r="AT150" s="191" t="s">
        <v>168</v>
      </c>
      <c r="AU150" s="191" t="s">
        <v>80</v>
      </c>
      <c r="AY150" s="19" t="s">
        <v>166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80</v>
      </c>
      <c r="BK150" s="192">
        <f>ROUND(I150*H150,2)</f>
        <v>0</v>
      </c>
      <c r="BL150" s="19" t="s">
        <v>173</v>
      </c>
      <c r="BM150" s="191" t="s">
        <v>516</v>
      </c>
    </row>
    <row r="151" s="2" customFormat="1" ht="16.5" customHeight="1">
      <c r="A151" s="38"/>
      <c r="B151" s="179"/>
      <c r="C151" s="180" t="s">
        <v>97</v>
      </c>
      <c r="D151" s="180" t="s">
        <v>168</v>
      </c>
      <c r="E151" s="181" t="s">
        <v>354</v>
      </c>
      <c r="F151" s="182" t="s">
        <v>2304</v>
      </c>
      <c r="G151" s="183" t="s">
        <v>923</v>
      </c>
      <c r="H151" s="184">
        <v>5</v>
      </c>
      <c r="I151" s="185"/>
      <c r="J151" s="186">
        <f>ROUND(I151*H151,2)</f>
        <v>0</v>
      </c>
      <c r="K151" s="182" t="s">
        <v>1</v>
      </c>
      <c r="L151" s="39"/>
      <c r="M151" s="187" t="s">
        <v>1</v>
      </c>
      <c r="N151" s="188" t="s">
        <v>39</v>
      </c>
      <c r="O151" s="77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173</v>
      </c>
      <c r="AT151" s="191" t="s">
        <v>168</v>
      </c>
      <c r="AU151" s="191" t="s">
        <v>80</v>
      </c>
      <c r="AY151" s="19" t="s">
        <v>166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173</v>
      </c>
      <c r="BM151" s="191" t="s">
        <v>529</v>
      </c>
    </row>
    <row r="152" s="2" customFormat="1" ht="16.5" customHeight="1">
      <c r="A152" s="38"/>
      <c r="B152" s="179"/>
      <c r="C152" s="180" t="s">
        <v>367</v>
      </c>
      <c r="D152" s="180" t="s">
        <v>168</v>
      </c>
      <c r="E152" s="181" t="s">
        <v>97</v>
      </c>
      <c r="F152" s="182" t="s">
        <v>2379</v>
      </c>
      <c r="G152" s="183" t="s">
        <v>923</v>
      </c>
      <c r="H152" s="184">
        <v>2</v>
      </c>
      <c r="I152" s="185"/>
      <c r="J152" s="186">
        <f>ROUND(I152*H152,2)</f>
        <v>0</v>
      </c>
      <c r="K152" s="182" t="s">
        <v>1</v>
      </c>
      <c r="L152" s="39"/>
      <c r="M152" s="187" t="s">
        <v>1</v>
      </c>
      <c r="N152" s="188" t="s">
        <v>39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173</v>
      </c>
      <c r="AT152" s="191" t="s">
        <v>168</v>
      </c>
      <c r="AU152" s="191" t="s">
        <v>80</v>
      </c>
      <c r="AY152" s="19" t="s">
        <v>166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80</v>
      </c>
      <c r="BK152" s="192">
        <f>ROUND(I152*H152,2)</f>
        <v>0</v>
      </c>
      <c r="BL152" s="19" t="s">
        <v>173</v>
      </c>
      <c r="BM152" s="191" t="s">
        <v>541</v>
      </c>
    </row>
    <row r="153" s="2" customFormat="1" ht="16.5" customHeight="1">
      <c r="A153" s="38"/>
      <c r="B153" s="179"/>
      <c r="C153" s="180" t="s">
        <v>371</v>
      </c>
      <c r="D153" s="180" t="s">
        <v>168</v>
      </c>
      <c r="E153" s="181" t="s">
        <v>367</v>
      </c>
      <c r="F153" s="182" t="s">
        <v>2380</v>
      </c>
      <c r="G153" s="183" t="s">
        <v>923</v>
      </c>
      <c r="H153" s="184">
        <v>2</v>
      </c>
      <c r="I153" s="185"/>
      <c r="J153" s="186">
        <f>ROUND(I153*H153,2)</f>
        <v>0</v>
      </c>
      <c r="K153" s="182" t="s">
        <v>1</v>
      </c>
      <c r="L153" s="39"/>
      <c r="M153" s="187" t="s">
        <v>1</v>
      </c>
      <c r="N153" s="188" t="s">
        <v>39</v>
      </c>
      <c r="O153" s="77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1" t="s">
        <v>173</v>
      </c>
      <c r="AT153" s="191" t="s">
        <v>168</v>
      </c>
      <c r="AU153" s="191" t="s">
        <v>80</v>
      </c>
      <c r="AY153" s="19" t="s">
        <v>166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80</v>
      </c>
      <c r="BK153" s="192">
        <f>ROUND(I153*H153,2)</f>
        <v>0</v>
      </c>
      <c r="BL153" s="19" t="s">
        <v>173</v>
      </c>
      <c r="BM153" s="191" t="s">
        <v>549</v>
      </c>
    </row>
    <row r="154" s="2" customFormat="1" ht="16.5" customHeight="1">
      <c r="A154" s="38"/>
      <c r="B154" s="179"/>
      <c r="C154" s="180" t="s">
        <v>375</v>
      </c>
      <c r="D154" s="180" t="s">
        <v>168</v>
      </c>
      <c r="E154" s="181" t="s">
        <v>371</v>
      </c>
      <c r="F154" s="182" t="s">
        <v>2381</v>
      </c>
      <c r="G154" s="183" t="s">
        <v>923</v>
      </c>
      <c r="H154" s="184">
        <v>5</v>
      </c>
      <c r="I154" s="185"/>
      <c r="J154" s="186">
        <f>ROUND(I154*H154,2)</f>
        <v>0</v>
      </c>
      <c r="K154" s="182" t="s">
        <v>1</v>
      </c>
      <c r="L154" s="39"/>
      <c r="M154" s="187" t="s">
        <v>1</v>
      </c>
      <c r="N154" s="188" t="s">
        <v>39</v>
      </c>
      <c r="O154" s="77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173</v>
      </c>
      <c r="AT154" s="191" t="s">
        <v>168</v>
      </c>
      <c r="AU154" s="191" t="s">
        <v>80</v>
      </c>
      <c r="AY154" s="19" t="s">
        <v>166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80</v>
      </c>
      <c r="BK154" s="192">
        <f>ROUND(I154*H154,2)</f>
        <v>0</v>
      </c>
      <c r="BL154" s="19" t="s">
        <v>173</v>
      </c>
      <c r="BM154" s="191" t="s">
        <v>558</v>
      </c>
    </row>
    <row r="155" s="2" customFormat="1" ht="16.5" customHeight="1">
      <c r="A155" s="38"/>
      <c r="B155" s="179"/>
      <c r="C155" s="180" t="s">
        <v>381</v>
      </c>
      <c r="D155" s="180" t="s">
        <v>168</v>
      </c>
      <c r="E155" s="181" t="s">
        <v>375</v>
      </c>
      <c r="F155" s="182" t="s">
        <v>2382</v>
      </c>
      <c r="G155" s="183" t="s">
        <v>923</v>
      </c>
      <c r="H155" s="184">
        <v>8</v>
      </c>
      <c r="I155" s="185"/>
      <c r="J155" s="186">
        <f>ROUND(I155*H155,2)</f>
        <v>0</v>
      </c>
      <c r="K155" s="182" t="s">
        <v>1</v>
      </c>
      <c r="L155" s="39"/>
      <c r="M155" s="187" t="s">
        <v>1</v>
      </c>
      <c r="N155" s="188" t="s">
        <v>39</v>
      </c>
      <c r="O155" s="77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1" t="s">
        <v>173</v>
      </c>
      <c r="AT155" s="191" t="s">
        <v>168</v>
      </c>
      <c r="AU155" s="191" t="s">
        <v>80</v>
      </c>
      <c r="AY155" s="19" t="s">
        <v>166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80</v>
      </c>
      <c r="BK155" s="192">
        <f>ROUND(I155*H155,2)</f>
        <v>0</v>
      </c>
      <c r="BL155" s="19" t="s">
        <v>173</v>
      </c>
      <c r="BM155" s="191" t="s">
        <v>567</v>
      </c>
    </row>
    <row r="156" s="2" customFormat="1" ht="16.5" customHeight="1">
      <c r="A156" s="38"/>
      <c r="B156" s="179"/>
      <c r="C156" s="180" t="s">
        <v>388</v>
      </c>
      <c r="D156" s="180" t="s">
        <v>168</v>
      </c>
      <c r="E156" s="181" t="s">
        <v>381</v>
      </c>
      <c r="F156" s="182" t="s">
        <v>2383</v>
      </c>
      <c r="G156" s="183" t="s">
        <v>923</v>
      </c>
      <c r="H156" s="184">
        <v>12</v>
      </c>
      <c r="I156" s="185"/>
      <c r="J156" s="186">
        <f>ROUND(I156*H156,2)</f>
        <v>0</v>
      </c>
      <c r="K156" s="182" t="s">
        <v>1</v>
      </c>
      <c r="L156" s="39"/>
      <c r="M156" s="187" t="s">
        <v>1</v>
      </c>
      <c r="N156" s="188" t="s">
        <v>39</v>
      </c>
      <c r="O156" s="77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1" t="s">
        <v>173</v>
      </c>
      <c r="AT156" s="191" t="s">
        <v>168</v>
      </c>
      <c r="AU156" s="191" t="s">
        <v>80</v>
      </c>
      <c r="AY156" s="19" t="s">
        <v>166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80</v>
      </c>
      <c r="BK156" s="192">
        <f>ROUND(I156*H156,2)</f>
        <v>0</v>
      </c>
      <c r="BL156" s="19" t="s">
        <v>173</v>
      </c>
      <c r="BM156" s="191" t="s">
        <v>578</v>
      </c>
    </row>
    <row r="157" s="2" customFormat="1" ht="16.5" customHeight="1">
      <c r="A157" s="38"/>
      <c r="B157" s="179"/>
      <c r="C157" s="180" t="s">
        <v>394</v>
      </c>
      <c r="D157" s="180" t="s">
        <v>168</v>
      </c>
      <c r="E157" s="181" t="s">
        <v>388</v>
      </c>
      <c r="F157" s="182" t="s">
        <v>2511</v>
      </c>
      <c r="G157" s="183" t="s">
        <v>923</v>
      </c>
      <c r="H157" s="184">
        <v>5</v>
      </c>
      <c r="I157" s="185"/>
      <c r="J157" s="186">
        <f>ROUND(I157*H157,2)</f>
        <v>0</v>
      </c>
      <c r="K157" s="182" t="s">
        <v>1</v>
      </c>
      <c r="L157" s="39"/>
      <c r="M157" s="187" t="s">
        <v>1</v>
      </c>
      <c r="N157" s="188" t="s">
        <v>39</v>
      </c>
      <c r="O157" s="77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1" t="s">
        <v>173</v>
      </c>
      <c r="AT157" s="191" t="s">
        <v>168</v>
      </c>
      <c r="AU157" s="191" t="s">
        <v>80</v>
      </c>
      <c r="AY157" s="19" t="s">
        <v>166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80</v>
      </c>
      <c r="BK157" s="192">
        <f>ROUND(I157*H157,2)</f>
        <v>0</v>
      </c>
      <c r="BL157" s="19" t="s">
        <v>173</v>
      </c>
      <c r="BM157" s="191" t="s">
        <v>589</v>
      </c>
    </row>
    <row r="158" s="2" customFormat="1" ht="16.5" customHeight="1">
      <c r="A158" s="38"/>
      <c r="B158" s="179"/>
      <c r="C158" s="180" t="s">
        <v>399</v>
      </c>
      <c r="D158" s="180" t="s">
        <v>168</v>
      </c>
      <c r="E158" s="181" t="s">
        <v>394</v>
      </c>
      <c r="F158" s="182" t="s">
        <v>2512</v>
      </c>
      <c r="G158" s="183" t="s">
        <v>923</v>
      </c>
      <c r="H158" s="184">
        <v>5</v>
      </c>
      <c r="I158" s="185"/>
      <c r="J158" s="186">
        <f>ROUND(I158*H158,2)</f>
        <v>0</v>
      </c>
      <c r="K158" s="182" t="s">
        <v>1</v>
      </c>
      <c r="L158" s="39"/>
      <c r="M158" s="187" t="s">
        <v>1</v>
      </c>
      <c r="N158" s="188" t="s">
        <v>39</v>
      </c>
      <c r="O158" s="77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173</v>
      </c>
      <c r="AT158" s="191" t="s">
        <v>168</v>
      </c>
      <c r="AU158" s="191" t="s">
        <v>80</v>
      </c>
      <c r="AY158" s="19" t="s">
        <v>166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80</v>
      </c>
      <c r="BK158" s="192">
        <f>ROUND(I158*H158,2)</f>
        <v>0</v>
      </c>
      <c r="BL158" s="19" t="s">
        <v>173</v>
      </c>
      <c r="BM158" s="191" t="s">
        <v>599</v>
      </c>
    </row>
    <row r="159" s="2" customFormat="1" ht="16.5" customHeight="1">
      <c r="A159" s="38"/>
      <c r="B159" s="179"/>
      <c r="C159" s="180" t="s">
        <v>403</v>
      </c>
      <c r="D159" s="180" t="s">
        <v>168</v>
      </c>
      <c r="E159" s="181" t="s">
        <v>399</v>
      </c>
      <c r="F159" s="182" t="s">
        <v>2513</v>
      </c>
      <c r="G159" s="183" t="s">
        <v>923</v>
      </c>
      <c r="H159" s="184">
        <v>8</v>
      </c>
      <c r="I159" s="185"/>
      <c r="J159" s="186">
        <f>ROUND(I159*H159,2)</f>
        <v>0</v>
      </c>
      <c r="K159" s="182" t="s">
        <v>1</v>
      </c>
      <c r="L159" s="39"/>
      <c r="M159" s="187" t="s">
        <v>1</v>
      </c>
      <c r="N159" s="188" t="s">
        <v>39</v>
      </c>
      <c r="O159" s="77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1" t="s">
        <v>173</v>
      </c>
      <c r="AT159" s="191" t="s">
        <v>168</v>
      </c>
      <c r="AU159" s="191" t="s">
        <v>80</v>
      </c>
      <c r="AY159" s="19" t="s">
        <v>166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173</v>
      </c>
      <c r="BM159" s="191" t="s">
        <v>610</v>
      </c>
    </row>
    <row r="160" s="2" customFormat="1" ht="16.5" customHeight="1">
      <c r="A160" s="38"/>
      <c r="B160" s="179"/>
      <c r="C160" s="180" t="s">
        <v>408</v>
      </c>
      <c r="D160" s="180" t="s">
        <v>168</v>
      </c>
      <c r="E160" s="181" t="s">
        <v>403</v>
      </c>
      <c r="F160" s="182" t="s">
        <v>2384</v>
      </c>
      <c r="G160" s="183" t="s">
        <v>923</v>
      </c>
      <c r="H160" s="184">
        <v>8</v>
      </c>
      <c r="I160" s="185"/>
      <c r="J160" s="186">
        <f>ROUND(I160*H160,2)</f>
        <v>0</v>
      </c>
      <c r="K160" s="182" t="s">
        <v>1</v>
      </c>
      <c r="L160" s="39"/>
      <c r="M160" s="187" t="s">
        <v>1</v>
      </c>
      <c r="N160" s="188" t="s">
        <v>39</v>
      </c>
      <c r="O160" s="77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173</v>
      </c>
      <c r="AT160" s="191" t="s">
        <v>168</v>
      </c>
      <c r="AU160" s="191" t="s">
        <v>80</v>
      </c>
      <c r="AY160" s="19" t="s">
        <v>166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80</v>
      </c>
      <c r="BK160" s="192">
        <f>ROUND(I160*H160,2)</f>
        <v>0</v>
      </c>
      <c r="BL160" s="19" t="s">
        <v>173</v>
      </c>
      <c r="BM160" s="191" t="s">
        <v>620</v>
      </c>
    </row>
    <row r="161" s="2" customFormat="1" ht="21.75" customHeight="1">
      <c r="A161" s="38"/>
      <c r="B161" s="179"/>
      <c r="C161" s="180" t="s">
        <v>100</v>
      </c>
      <c r="D161" s="180" t="s">
        <v>168</v>
      </c>
      <c r="E161" s="181" t="s">
        <v>408</v>
      </c>
      <c r="F161" s="182" t="s">
        <v>2385</v>
      </c>
      <c r="G161" s="183" t="s">
        <v>923</v>
      </c>
      <c r="H161" s="184">
        <v>10</v>
      </c>
      <c r="I161" s="185"/>
      <c r="J161" s="186">
        <f>ROUND(I161*H161,2)</f>
        <v>0</v>
      </c>
      <c r="K161" s="182" t="s">
        <v>1</v>
      </c>
      <c r="L161" s="39"/>
      <c r="M161" s="187" t="s">
        <v>1</v>
      </c>
      <c r="N161" s="188" t="s">
        <v>39</v>
      </c>
      <c r="O161" s="77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1" t="s">
        <v>173</v>
      </c>
      <c r="AT161" s="191" t="s">
        <v>168</v>
      </c>
      <c r="AU161" s="191" t="s">
        <v>80</v>
      </c>
      <c r="AY161" s="19" t="s">
        <v>166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80</v>
      </c>
      <c r="BK161" s="192">
        <f>ROUND(I161*H161,2)</f>
        <v>0</v>
      </c>
      <c r="BL161" s="19" t="s">
        <v>173</v>
      </c>
      <c r="BM161" s="191" t="s">
        <v>631</v>
      </c>
    </row>
    <row r="162" s="2" customFormat="1" ht="16.5" customHeight="1">
      <c r="A162" s="38"/>
      <c r="B162" s="179"/>
      <c r="C162" s="180" t="s">
        <v>416</v>
      </c>
      <c r="D162" s="180" t="s">
        <v>168</v>
      </c>
      <c r="E162" s="181" t="s">
        <v>100</v>
      </c>
      <c r="F162" s="182" t="s">
        <v>2514</v>
      </c>
      <c r="G162" s="183" t="s">
        <v>2287</v>
      </c>
      <c r="H162" s="184">
        <v>1</v>
      </c>
      <c r="I162" s="185"/>
      <c r="J162" s="186">
        <f>ROUND(I162*H162,2)</f>
        <v>0</v>
      </c>
      <c r="K162" s="182" t="s">
        <v>1</v>
      </c>
      <c r="L162" s="39"/>
      <c r="M162" s="187" t="s">
        <v>1</v>
      </c>
      <c r="N162" s="188" t="s">
        <v>39</v>
      </c>
      <c r="O162" s="77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1" t="s">
        <v>173</v>
      </c>
      <c r="AT162" s="191" t="s">
        <v>168</v>
      </c>
      <c r="AU162" s="191" t="s">
        <v>80</v>
      </c>
      <c r="AY162" s="19" t="s">
        <v>166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80</v>
      </c>
      <c r="BK162" s="192">
        <f>ROUND(I162*H162,2)</f>
        <v>0</v>
      </c>
      <c r="BL162" s="19" t="s">
        <v>173</v>
      </c>
      <c r="BM162" s="191" t="s">
        <v>642</v>
      </c>
    </row>
    <row r="163" s="2" customFormat="1" ht="16.5" customHeight="1">
      <c r="A163" s="38"/>
      <c r="B163" s="179"/>
      <c r="C163" s="180" t="s">
        <v>423</v>
      </c>
      <c r="D163" s="180" t="s">
        <v>168</v>
      </c>
      <c r="E163" s="181" t="s">
        <v>2288</v>
      </c>
      <c r="F163" s="182" t="s">
        <v>2293</v>
      </c>
      <c r="G163" s="183" t="s">
        <v>2294</v>
      </c>
      <c r="H163" s="184">
        <v>3</v>
      </c>
      <c r="I163" s="185"/>
      <c r="J163" s="186">
        <f>ROUND(I163*H163,2)</f>
        <v>0</v>
      </c>
      <c r="K163" s="182" t="s">
        <v>1</v>
      </c>
      <c r="L163" s="39"/>
      <c r="M163" s="187" t="s">
        <v>1</v>
      </c>
      <c r="N163" s="188" t="s">
        <v>39</v>
      </c>
      <c r="O163" s="77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1" t="s">
        <v>173</v>
      </c>
      <c r="AT163" s="191" t="s">
        <v>168</v>
      </c>
      <c r="AU163" s="191" t="s">
        <v>80</v>
      </c>
      <c r="AY163" s="19" t="s">
        <v>166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173</v>
      </c>
      <c r="BM163" s="191" t="s">
        <v>652</v>
      </c>
    </row>
    <row r="164" s="2" customFormat="1" ht="16.5" customHeight="1">
      <c r="A164" s="38"/>
      <c r="B164" s="179"/>
      <c r="C164" s="180" t="s">
        <v>428</v>
      </c>
      <c r="D164" s="180" t="s">
        <v>168</v>
      </c>
      <c r="E164" s="181" t="s">
        <v>2515</v>
      </c>
      <c r="F164" s="182" t="s">
        <v>2408</v>
      </c>
      <c r="G164" s="183" t="s">
        <v>2294</v>
      </c>
      <c r="H164" s="184">
        <v>4.5</v>
      </c>
      <c r="I164" s="185"/>
      <c r="J164" s="186">
        <f>ROUND(I164*H164,2)</f>
        <v>0</v>
      </c>
      <c r="K164" s="182" t="s">
        <v>1</v>
      </c>
      <c r="L164" s="39"/>
      <c r="M164" s="187" t="s">
        <v>1</v>
      </c>
      <c r="N164" s="188" t="s">
        <v>39</v>
      </c>
      <c r="O164" s="77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173</v>
      </c>
      <c r="AT164" s="191" t="s">
        <v>168</v>
      </c>
      <c r="AU164" s="191" t="s">
        <v>80</v>
      </c>
      <c r="AY164" s="19" t="s">
        <v>166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80</v>
      </c>
      <c r="BK164" s="192">
        <f>ROUND(I164*H164,2)</f>
        <v>0</v>
      </c>
      <c r="BL164" s="19" t="s">
        <v>173</v>
      </c>
      <c r="BM164" s="191" t="s">
        <v>663</v>
      </c>
    </row>
    <row r="165" s="12" customFormat="1" ht="25.92" customHeight="1">
      <c r="A165" s="12"/>
      <c r="B165" s="166"/>
      <c r="C165" s="12"/>
      <c r="D165" s="167" t="s">
        <v>73</v>
      </c>
      <c r="E165" s="168" t="s">
        <v>2295</v>
      </c>
      <c r="F165" s="168" t="s">
        <v>167</v>
      </c>
      <c r="G165" s="12"/>
      <c r="H165" s="12"/>
      <c r="I165" s="169"/>
      <c r="J165" s="170">
        <f>BK165</f>
        <v>0</v>
      </c>
      <c r="K165" s="12"/>
      <c r="L165" s="166"/>
      <c r="M165" s="171"/>
      <c r="N165" s="172"/>
      <c r="O165" s="172"/>
      <c r="P165" s="173">
        <f>P166+SUM(P167:P181)</f>
        <v>0</v>
      </c>
      <c r="Q165" s="172"/>
      <c r="R165" s="173">
        <f>R166+SUM(R167:R181)</f>
        <v>0</v>
      </c>
      <c r="S165" s="172"/>
      <c r="T165" s="174">
        <f>T166+SUM(T167:T181)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7" t="s">
        <v>80</v>
      </c>
      <c r="AT165" s="175" t="s">
        <v>73</v>
      </c>
      <c r="AU165" s="175" t="s">
        <v>74</v>
      </c>
      <c r="AY165" s="167" t="s">
        <v>166</v>
      </c>
      <c r="BK165" s="176">
        <f>BK166+SUM(BK167:BK181)</f>
        <v>0</v>
      </c>
    </row>
    <row r="166" s="2" customFormat="1" ht="16.5" customHeight="1">
      <c r="A166" s="38"/>
      <c r="B166" s="179"/>
      <c r="C166" s="180" t="s">
        <v>438</v>
      </c>
      <c r="D166" s="180" t="s">
        <v>168</v>
      </c>
      <c r="E166" s="181" t="s">
        <v>2516</v>
      </c>
      <c r="F166" s="182" t="s">
        <v>2517</v>
      </c>
      <c r="G166" s="183" t="s">
        <v>391</v>
      </c>
      <c r="H166" s="184">
        <v>20</v>
      </c>
      <c r="I166" s="185"/>
      <c r="J166" s="186">
        <f>ROUND(I166*H166,2)</f>
        <v>0</v>
      </c>
      <c r="K166" s="182" t="s">
        <v>1</v>
      </c>
      <c r="L166" s="39"/>
      <c r="M166" s="187" t="s">
        <v>1</v>
      </c>
      <c r="N166" s="188" t="s">
        <v>39</v>
      </c>
      <c r="O166" s="77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1" t="s">
        <v>173</v>
      </c>
      <c r="AT166" s="191" t="s">
        <v>168</v>
      </c>
      <c r="AU166" s="191" t="s">
        <v>80</v>
      </c>
      <c r="AY166" s="19" t="s">
        <v>166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80</v>
      </c>
      <c r="BK166" s="192">
        <f>ROUND(I166*H166,2)</f>
        <v>0</v>
      </c>
      <c r="BL166" s="19" t="s">
        <v>173</v>
      </c>
      <c r="BM166" s="191" t="s">
        <v>103</v>
      </c>
    </row>
    <row r="167" s="2" customFormat="1" ht="24.15" customHeight="1">
      <c r="A167" s="38"/>
      <c r="B167" s="179"/>
      <c r="C167" s="180" t="s">
        <v>442</v>
      </c>
      <c r="D167" s="180" t="s">
        <v>168</v>
      </c>
      <c r="E167" s="181" t="s">
        <v>2518</v>
      </c>
      <c r="F167" s="182" t="s">
        <v>2519</v>
      </c>
      <c r="G167" s="183" t="s">
        <v>391</v>
      </c>
      <c r="H167" s="184">
        <v>40</v>
      </c>
      <c r="I167" s="185"/>
      <c r="J167" s="186">
        <f>ROUND(I167*H167,2)</f>
        <v>0</v>
      </c>
      <c r="K167" s="182" t="s">
        <v>1</v>
      </c>
      <c r="L167" s="39"/>
      <c r="M167" s="187" t="s">
        <v>1</v>
      </c>
      <c r="N167" s="188" t="s">
        <v>39</v>
      </c>
      <c r="O167" s="77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1" t="s">
        <v>173</v>
      </c>
      <c r="AT167" s="191" t="s">
        <v>168</v>
      </c>
      <c r="AU167" s="191" t="s">
        <v>80</v>
      </c>
      <c r="AY167" s="19" t="s">
        <v>166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80</v>
      </c>
      <c r="BK167" s="192">
        <f>ROUND(I167*H167,2)</f>
        <v>0</v>
      </c>
      <c r="BL167" s="19" t="s">
        <v>173</v>
      </c>
      <c r="BM167" s="191" t="s">
        <v>684</v>
      </c>
    </row>
    <row r="168" s="2" customFormat="1" ht="21.75" customHeight="1">
      <c r="A168" s="38"/>
      <c r="B168" s="179"/>
      <c r="C168" s="180" t="s">
        <v>451</v>
      </c>
      <c r="D168" s="180" t="s">
        <v>168</v>
      </c>
      <c r="E168" s="181" t="s">
        <v>2520</v>
      </c>
      <c r="F168" s="182" t="s">
        <v>2521</v>
      </c>
      <c r="G168" s="183" t="s">
        <v>391</v>
      </c>
      <c r="H168" s="184">
        <v>20</v>
      </c>
      <c r="I168" s="185"/>
      <c r="J168" s="186">
        <f>ROUND(I168*H168,2)</f>
        <v>0</v>
      </c>
      <c r="K168" s="182" t="s">
        <v>1</v>
      </c>
      <c r="L168" s="39"/>
      <c r="M168" s="187" t="s">
        <v>1</v>
      </c>
      <c r="N168" s="188" t="s">
        <v>39</v>
      </c>
      <c r="O168" s="77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173</v>
      </c>
      <c r="AT168" s="191" t="s">
        <v>168</v>
      </c>
      <c r="AU168" s="191" t="s">
        <v>80</v>
      </c>
      <c r="AY168" s="19" t="s">
        <v>166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80</v>
      </c>
      <c r="BK168" s="192">
        <f>ROUND(I168*H168,2)</f>
        <v>0</v>
      </c>
      <c r="BL168" s="19" t="s">
        <v>173</v>
      </c>
      <c r="BM168" s="191" t="s">
        <v>694</v>
      </c>
    </row>
    <row r="169" s="2" customFormat="1" ht="16.5" customHeight="1">
      <c r="A169" s="38"/>
      <c r="B169" s="179"/>
      <c r="C169" s="180" t="s">
        <v>457</v>
      </c>
      <c r="D169" s="180" t="s">
        <v>168</v>
      </c>
      <c r="E169" s="181" t="s">
        <v>2522</v>
      </c>
      <c r="F169" s="182" t="s">
        <v>2523</v>
      </c>
      <c r="G169" s="183" t="s">
        <v>171</v>
      </c>
      <c r="H169" s="184">
        <v>13</v>
      </c>
      <c r="I169" s="185"/>
      <c r="J169" s="186">
        <f>ROUND(I169*H169,2)</f>
        <v>0</v>
      </c>
      <c r="K169" s="182" t="s">
        <v>1</v>
      </c>
      <c r="L169" s="39"/>
      <c r="M169" s="187" t="s">
        <v>1</v>
      </c>
      <c r="N169" s="188" t="s">
        <v>39</v>
      </c>
      <c r="O169" s="77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1" t="s">
        <v>173</v>
      </c>
      <c r="AT169" s="191" t="s">
        <v>168</v>
      </c>
      <c r="AU169" s="191" t="s">
        <v>80</v>
      </c>
      <c r="AY169" s="19" t="s">
        <v>166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80</v>
      </c>
      <c r="BK169" s="192">
        <f>ROUND(I169*H169,2)</f>
        <v>0</v>
      </c>
      <c r="BL169" s="19" t="s">
        <v>173</v>
      </c>
      <c r="BM169" s="191" t="s">
        <v>703</v>
      </c>
    </row>
    <row r="170" s="2" customFormat="1" ht="16.5" customHeight="1">
      <c r="A170" s="38"/>
      <c r="B170" s="179"/>
      <c r="C170" s="180" t="s">
        <v>461</v>
      </c>
      <c r="D170" s="180" t="s">
        <v>168</v>
      </c>
      <c r="E170" s="181" t="s">
        <v>2524</v>
      </c>
      <c r="F170" s="182" t="s">
        <v>2525</v>
      </c>
      <c r="G170" s="183" t="s">
        <v>391</v>
      </c>
      <c r="H170" s="184">
        <v>20</v>
      </c>
      <c r="I170" s="185"/>
      <c r="J170" s="186">
        <f>ROUND(I170*H170,2)</f>
        <v>0</v>
      </c>
      <c r="K170" s="182" t="s">
        <v>1</v>
      </c>
      <c r="L170" s="39"/>
      <c r="M170" s="187" t="s">
        <v>1</v>
      </c>
      <c r="N170" s="188" t="s">
        <v>39</v>
      </c>
      <c r="O170" s="77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1" t="s">
        <v>173</v>
      </c>
      <c r="AT170" s="191" t="s">
        <v>168</v>
      </c>
      <c r="AU170" s="191" t="s">
        <v>80</v>
      </c>
      <c r="AY170" s="19" t="s">
        <v>166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80</v>
      </c>
      <c r="BK170" s="192">
        <f>ROUND(I170*H170,2)</f>
        <v>0</v>
      </c>
      <c r="BL170" s="19" t="s">
        <v>173</v>
      </c>
      <c r="BM170" s="191" t="s">
        <v>711</v>
      </c>
    </row>
    <row r="171" s="2" customFormat="1" ht="16.5" customHeight="1">
      <c r="A171" s="38"/>
      <c r="B171" s="179"/>
      <c r="C171" s="180" t="s">
        <v>466</v>
      </c>
      <c r="D171" s="180" t="s">
        <v>168</v>
      </c>
      <c r="E171" s="181" t="s">
        <v>2526</v>
      </c>
      <c r="F171" s="182" t="s">
        <v>2527</v>
      </c>
      <c r="G171" s="183" t="s">
        <v>189</v>
      </c>
      <c r="H171" s="184">
        <v>0.32000000000000001</v>
      </c>
      <c r="I171" s="185"/>
      <c r="J171" s="186">
        <f>ROUND(I171*H171,2)</f>
        <v>0</v>
      </c>
      <c r="K171" s="182" t="s">
        <v>1</v>
      </c>
      <c r="L171" s="39"/>
      <c r="M171" s="187" t="s">
        <v>1</v>
      </c>
      <c r="N171" s="188" t="s">
        <v>39</v>
      </c>
      <c r="O171" s="77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173</v>
      </c>
      <c r="AT171" s="191" t="s">
        <v>168</v>
      </c>
      <c r="AU171" s="191" t="s">
        <v>80</v>
      </c>
      <c r="AY171" s="19" t="s">
        <v>166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80</v>
      </c>
      <c r="BK171" s="192">
        <f>ROUND(I171*H171,2)</f>
        <v>0</v>
      </c>
      <c r="BL171" s="19" t="s">
        <v>173</v>
      </c>
      <c r="BM171" s="191" t="s">
        <v>723</v>
      </c>
    </row>
    <row r="172" s="2" customFormat="1" ht="16.5" customHeight="1">
      <c r="A172" s="38"/>
      <c r="B172" s="179"/>
      <c r="C172" s="180" t="s">
        <v>471</v>
      </c>
      <c r="D172" s="180" t="s">
        <v>168</v>
      </c>
      <c r="E172" s="181" t="s">
        <v>2528</v>
      </c>
      <c r="F172" s="182" t="s">
        <v>2529</v>
      </c>
      <c r="G172" s="183" t="s">
        <v>189</v>
      </c>
      <c r="H172" s="184">
        <v>0.20000000000000001</v>
      </c>
      <c r="I172" s="185"/>
      <c r="J172" s="186">
        <f>ROUND(I172*H172,2)</f>
        <v>0</v>
      </c>
      <c r="K172" s="182" t="s">
        <v>1</v>
      </c>
      <c r="L172" s="39"/>
      <c r="M172" s="187" t="s">
        <v>1</v>
      </c>
      <c r="N172" s="188" t="s">
        <v>39</v>
      </c>
      <c r="O172" s="77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173</v>
      </c>
      <c r="AT172" s="191" t="s">
        <v>168</v>
      </c>
      <c r="AU172" s="191" t="s">
        <v>80</v>
      </c>
      <c r="AY172" s="19" t="s">
        <v>166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173</v>
      </c>
      <c r="BM172" s="191" t="s">
        <v>365</v>
      </c>
    </row>
    <row r="173" s="2" customFormat="1" ht="16.5" customHeight="1">
      <c r="A173" s="38"/>
      <c r="B173" s="179"/>
      <c r="C173" s="180" t="s">
        <v>476</v>
      </c>
      <c r="D173" s="180" t="s">
        <v>168</v>
      </c>
      <c r="E173" s="181" t="s">
        <v>2530</v>
      </c>
      <c r="F173" s="182" t="s">
        <v>2531</v>
      </c>
      <c r="G173" s="183" t="s">
        <v>189</v>
      </c>
      <c r="H173" s="184">
        <v>5.1200000000000001</v>
      </c>
      <c r="I173" s="185"/>
      <c r="J173" s="186">
        <f>ROUND(I173*H173,2)</f>
        <v>0</v>
      </c>
      <c r="K173" s="182" t="s">
        <v>1</v>
      </c>
      <c r="L173" s="39"/>
      <c r="M173" s="187" t="s">
        <v>1</v>
      </c>
      <c r="N173" s="188" t="s">
        <v>39</v>
      </c>
      <c r="O173" s="77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173</v>
      </c>
      <c r="AT173" s="191" t="s">
        <v>168</v>
      </c>
      <c r="AU173" s="191" t="s">
        <v>80</v>
      </c>
      <c r="AY173" s="19" t="s">
        <v>166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80</v>
      </c>
      <c r="BK173" s="192">
        <f>ROUND(I173*H173,2)</f>
        <v>0</v>
      </c>
      <c r="BL173" s="19" t="s">
        <v>173</v>
      </c>
      <c r="BM173" s="191" t="s">
        <v>2532</v>
      </c>
    </row>
    <row r="174" s="13" customFormat="1">
      <c r="A174" s="13"/>
      <c r="B174" s="193"/>
      <c r="C174" s="13"/>
      <c r="D174" s="194" t="s">
        <v>175</v>
      </c>
      <c r="E174" s="195" t="s">
        <v>1</v>
      </c>
      <c r="F174" s="196" t="s">
        <v>2533</v>
      </c>
      <c r="G174" s="13"/>
      <c r="H174" s="195" t="s">
        <v>1</v>
      </c>
      <c r="I174" s="197"/>
      <c r="J174" s="13"/>
      <c r="K174" s="13"/>
      <c r="L174" s="193"/>
      <c r="M174" s="198"/>
      <c r="N174" s="199"/>
      <c r="O174" s="199"/>
      <c r="P174" s="199"/>
      <c r="Q174" s="199"/>
      <c r="R174" s="199"/>
      <c r="S174" s="199"/>
      <c r="T174" s="20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5" t="s">
        <v>175</v>
      </c>
      <c r="AU174" s="195" t="s">
        <v>80</v>
      </c>
      <c r="AV174" s="13" t="s">
        <v>80</v>
      </c>
      <c r="AW174" s="13" t="s">
        <v>30</v>
      </c>
      <c r="AX174" s="13" t="s">
        <v>74</v>
      </c>
      <c r="AY174" s="195" t="s">
        <v>166</v>
      </c>
    </row>
    <row r="175" s="14" customFormat="1">
      <c r="A175" s="14"/>
      <c r="B175" s="201"/>
      <c r="C175" s="14"/>
      <c r="D175" s="194" t="s">
        <v>175</v>
      </c>
      <c r="E175" s="202" t="s">
        <v>1</v>
      </c>
      <c r="F175" s="203" t="s">
        <v>2534</v>
      </c>
      <c r="G175" s="14"/>
      <c r="H175" s="204">
        <v>4.7999999999999998</v>
      </c>
      <c r="I175" s="205"/>
      <c r="J175" s="14"/>
      <c r="K175" s="14"/>
      <c r="L175" s="201"/>
      <c r="M175" s="206"/>
      <c r="N175" s="207"/>
      <c r="O175" s="207"/>
      <c r="P175" s="207"/>
      <c r="Q175" s="207"/>
      <c r="R175" s="207"/>
      <c r="S175" s="207"/>
      <c r="T175" s="20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2" t="s">
        <v>175</v>
      </c>
      <c r="AU175" s="202" t="s">
        <v>80</v>
      </c>
      <c r="AV175" s="14" t="s">
        <v>82</v>
      </c>
      <c r="AW175" s="14" t="s">
        <v>30</v>
      </c>
      <c r="AX175" s="14" t="s">
        <v>74</v>
      </c>
      <c r="AY175" s="202" t="s">
        <v>166</v>
      </c>
    </row>
    <row r="176" s="13" customFormat="1">
      <c r="A176" s="13"/>
      <c r="B176" s="193"/>
      <c r="C176" s="13"/>
      <c r="D176" s="194" t="s">
        <v>175</v>
      </c>
      <c r="E176" s="195" t="s">
        <v>1</v>
      </c>
      <c r="F176" s="196" t="s">
        <v>2535</v>
      </c>
      <c r="G176" s="13"/>
      <c r="H176" s="195" t="s">
        <v>1</v>
      </c>
      <c r="I176" s="197"/>
      <c r="J176" s="13"/>
      <c r="K176" s="13"/>
      <c r="L176" s="193"/>
      <c r="M176" s="198"/>
      <c r="N176" s="199"/>
      <c r="O176" s="199"/>
      <c r="P176" s="199"/>
      <c r="Q176" s="199"/>
      <c r="R176" s="199"/>
      <c r="S176" s="199"/>
      <c r="T176" s="20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5" t="s">
        <v>175</v>
      </c>
      <c r="AU176" s="195" t="s">
        <v>80</v>
      </c>
      <c r="AV176" s="13" t="s">
        <v>80</v>
      </c>
      <c r="AW176" s="13" t="s">
        <v>30</v>
      </c>
      <c r="AX176" s="13" t="s">
        <v>74</v>
      </c>
      <c r="AY176" s="195" t="s">
        <v>166</v>
      </c>
    </row>
    <row r="177" s="14" customFormat="1">
      <c r="A177" s="14"/>
      <c r="B177" s="201"/>
      <c r="C177" s="14"/>
      <c r="D177" s="194" t="s">
        <v>175</v>
      </c>
      <c r="E177" s="202" t="s">
        <v>1</v>
      </c>
      <c r="F177" s="203" t="s">
        <v>2536</v>
      </c>
      <c r="G177" s="14"/>
      <c r="H177" s="204">
        <v>0.32000000000000001</v>
      </c>
      <c r="I177" s="205"/>
      <c r="J177" s="14"/>
      <c r="K177" s="14"/>
      <c r="L177" s="201"/>
      <c r="M177" s="206"/>
      <c r="N177" s="207"/>
      <c r="O177" s="207"/>
      <c r="P177" s="207"/>
      <c r="Q177" s="207"/>
      <c r="R177" s="207"/>
      <c r="S177" s="207"/>
      <c r="T177" s="20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2" t="s">
        <v>175</v>
      </c>
      <c r="AU177" s="202" t="s">
        <v>80</v>
      </c>
      <c r="AV177" s="14" t="s">
        <v>82</v>
      </c>
      <c r="AW177" s="14" t="s">
        <v>30</v>
      </c>
      <c r="AX177" s="14" t="s">
        <v>74</v>
      </c>
      <c r="AY177" s="202" t="s">
        <v>166</v>
      </c>
    </row>
    <row r="178" s="15" customFormat="1">
      <c r="A178" s="15"/>
      <c r="B178" s="209"/>
      <c r="C178" s="15"/>
      <c r="D178" s="194" t="s">
        <v>175</v>
      </c>
      <c r="E178" s="210" t="s">
        <v>1</v>
      </c>
      <c r="F178" s="211" t="s">
        <v>180</v>
      </c>
      <c r="G178" s="15"/>
      <c r="H178" s="212">
        <v>5.1200000000000001</v>
      </c>
      <c r="I178" s="213"/>
      <c r="J178" s="15"/>
      <c r="K178" s="15"/>
      <c r="L178" s="209"/>
      <c r="M178" s="214"/>
      <c r="N178" s="215"/>
      <c r="O178" s="215"/>
      <c r="P178" s="215"/>
      <c r="Q178" s="215"/>
      <c r="R178" s="215"/>
      <c r="S178" s="215"/>
      <c r="T178" s="21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0" t="s">
        <v>175</v>
      </c>
      <c r="AU178" s="210" t="s">
        <v>80</v>
      </c>
      <c r="AV178" s="15" t="s">
        <v>173</v>
      </c>
      <c r="AW178" s="15" t="s">
        <v>30</v>
      </c>
      <c r="AX178" s="15" t="s">
        <v>80</v>
      </c>
      <c r="AY178" s="210" t="s">
        <v>166</v>
      </c>
    </row>
    <row r="179" s="2" customFormat="1" ht="16.5" customHeight="1">
      <c r="A179" s="38"/>
      <c r="B179" s="179"/>
      <c r="C179" s="180" t="s">
        <v>482</v>
      </c>
      <c r="D179" s="180" t="s">
        <v>168</v>
      </c>
      <c r="E179" s="181" t="s">
        <v>2290</v>
      </c>
      <c r="F179" s="182" t="s">
        <v>2537</v>
      </c>
      <c r="G179" s="183" t="s">
        <v>923</v>
      </c>
      <c r="H179" s="184">
        <v>6</v>
      </c>
      <c r="I179" s="185"/>
      <c r="J179" s="186">
        <f>ROUND(I179*H179,2)</f>
        <v>0</v>
      </c>
      <c r="K179" s="182" t="s">
        <v>1</v>
      </c>
      <c r="L179" s="39"/>
      <c r="M179" s="187" t="s">
        <v>1</v>
      </c>
      <c r="N179" s="188" t="s">
        <v>39</v>
      </c>
      <c r="O179" s="77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173</v>
      </c>
      <c r="AT179" s="191" t="s">
        <v>168</v>
      </c>
      <c r="AU179" s="191" t="s">
        <v>80</v>
      </c>
      <c r="AY179" s="19" t="s">
        <v>166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80</v>
      </c>
      <c r="BK179" s="192">
        <f>ROUND(I179*H179,2)</f>
        <v>0</v>
      </c>
      <c r="BL179" s="19" t="s">
        <v>173</v>
      </c>
      <c r="BM179" s="191" t="s">
        <v>745</v>
      </c>
    </row>
    <row r="180" s="2" customFormat="1" ht="16.5" customHeight="1">
      <c r="A180" s="38"/>
      <c r="B180" s="179"/>
      <c r="C180" s="180" t="s">
        <v>486</v>
      </c>
      <c r="D180" s="180" t="s">
        <v>168</v>
      </c>
      <c r="E180" s="181" t="s">
        <v>2288</v>
      </c>
      <c r="F180" s="182" t="s">
        <v>2293</v>
      </c>
      <c r="G180" s="183" t="s">
        <v>2294</v>
      </c>
      <c r="H180" s="184">
        <v>3</v>
      </c>
      <c r="I180" s="185"/>
      <c r="J180" s="186">
        <f>ROUND(I180*H180,2)</f>
        <v>0</v>
      </c>
      <c r="K180" s="182" t="s">
        <v>1</v>
      </c>
      <c r="L180" s="39"/>
      <c r="M180" s="187" t="s">
        <v>1</v>
      </c>
      <c r="N180" s="188" t="s">
        <v>39</v>
      </c>
      <c r="O180" s="77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173</v>
      </c>
      <c r="AT180" s="191" t="s">
        <v>168</v>
      </c>
      <c r="AU180" s="191" t="s">
        <v>80</v>
      </c>
      <c r="AY180" s="19" t="s">
        <v>166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80</v>
      </c>
      <c r="BK180" s="192">
        <f>ROUND(I180*H180,2)</f>
        <v>0</v>
      </c>
      <c r="BL180" s="19" t="s">
        <v>173</v>
      </c>
      <c r="BM180" s="191" t="s">
        <v>755</v>
      </c>
    </row>
    <row r="181" s="12" customFormat="1" ht="22.8" customHeight="1">
      <c r="A181" s="12"/>
      <c r="B181" s="166"/>
      <c r="C181" s="12"/>
      <c r="D181" s="167" t="s">
        <v>73</v>
      </c>
      <c r="E181" s="177" t="s">
        <v>103</v>
      </c>
      <c r="F181" s="177" t="s">
        <v>2538</v>
      </c>
      <c r="G181" s="12"/>
      <c r="H181" s="12"/>
      <c r="I181" s="169"/>
      <c r="J181" s="178">
        <f>BK181</f>
        <v>0</v>
      </c>
      <c r="K181" s="12"/>
      <c r="L181" s="166"/>
      <c r="M181" s="171"/>
      <c r="N181" s="172"/>
      <c r="O181" s="172"/>
      <c r="P181" s="173">
        <f>P182</f>
        <v>0</v>
      </c>
      <c r="Q181" s="172"/>
      <c r="R181" s="173">
        <f>R182</f>
        <v>0</v>
      </c>
      <c r="S181" s="172"/>
      <c r="T181" s="174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7" t="s">
        <v>80</v>
      </c>
      <c r="AT181" s="175" t="s">
        <v>73</v>
      </c>
      <c r="AU181" s="175" t="s">
        <v>80</v>
      </c>
      <c r="AY181" s="167" t="s">
        <v>166</v>
      </c>
      <c r="BK181" s="176">
        <f>BK182</f>
        <v>0</v>
      </c>
    </row>
    <row r="182" s="2" customFormat="1" ht="16.5" customHeight="1">
      <c r="A182" s="38"/>
      <c r="B182" s="179"/>
      <c r="C182" s="180" t="s">
        <v>490</v>
      </c>
      <c r="D182" s="180" t="s">
        <v>168</v>
      </c>
      <c r="E182" s="181" t="s">
        <v>927</v>
      </c>
      <c r="F182" s="182" t="s">
        <v>2539</v>
      </c>
      <c r="G182" s="183" t="s">
        <v>2540</v>
      </c>
      <c r="H182" s="184">
        <v>1</v>
      </c>
      <c r="I182" s="185"/>
      <c r="J182" s="186">
        <f>ROUND(I182*H182,2)</f>
        <v>0</v>
      </c>
      <c r="K182" s="182" t="s">
        <v>1</v>
      </c>
      <c r="L182" s="39"/>
      <c r="M182" s="236" t="s">
        <v>1</v>
      </c>
      <c r="N182" s="237" t="s">
        <v>39</v>
      </c>
      <c r="O182" s="238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1" t="s">
        <v>173</v>
      </c>
      <c r="AT182" s="191" t="s">
        <v>168</v>
      </c>
      <c r="AU182" s="191" t="s">
        <v>82</v>
      </c>
      <c r="AY182" s="19" t="s">
        <v>166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80</v>
      </c>
      <c r="BK182" s="192">
        <f>ROUND(I182*H182,2)</f>
        <v>0</v>
      </c>
      <c r="BL182" s="19" t="s">
        <v>173</v>
      </c>
      <c r="BM182" s="191" t="s">
        <v>2541</v>
      </c>
    </row>
    <row r="183" s="2" customFormat="1" ht="6.96" customHeight="1">
      <c r="A183" s="38"/>
      <c r="B183" s="60"/>
      <c r="C183" s="61"/>
      <c r="D183" s="61"/>
      <c r="E183" s="61"/>
      <c r="F183" s="61"/>
      <c r="G183" s="61"/>
      <c r="H183" s="61"/>
      <c r="I183" s="61"/>
      <c r="J183" s="61"/>
      <c r="K183" s="61"/>
      <c r="L183" s="39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autoFilter ref="C118:K18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106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Rekonstrukce areálu bývalého pivovaru, II.etapa-toalety, Brno-Řečkovice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107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2542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14. 7. 2025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0"/>
      <c r="B27" s="131"/>
      <c r="C27" s="130"/>
      <c r="D27" s="130"/>
      <c r="E27" s="36" t="s">
        <v>1</v>
      </c>
      <c r="F27" s="36"/>
      <c r="G27" s="36"/>
      <c r="H27" s="3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3" t="s">
        <v>34</v>
      </c>
      <c r="E30" s="38"/>
      <c r="F30" s="38"/>
      <c r="G30" s="38"/>
      <c r="H30" s="38"/>
      <c r="I30" s="38"/>
      <c r="J30" s="96">
        <f>ROUND(J122,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36</v>
      </c>
      <c r="G32" s="38"/>
      <c r="H32" s="38"/>
      <c r="I32" s="43" t="s">
        <v>35</v>
      </c>
      <c r="J32" s="43" t="s">
        <v>37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4" t="s">
        <v>38</v>
      </c>
      <c r="E33" s="32" t="s">
        <v>39</v>
      </c>
      <c r="F33" s="135">
        <f>ROUND((SUM(BE122:BE139)),  2)</f>
        <v>0</v>
      </c>
      <c r="G33" s="38"/>
      <c r="H33" s="38"/>
      <c r="I33" s="136">
        <v>0.20999999999999999</v>
      </c>
      <c r="J33" s="135">
        <f>ROUND(((SUM(BE122:BE139))*I33),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40</v>
      </c>
      <c r="F34" s="135">
        <f>ROUND((SUM(BF122:BF139)),  2)</f>
        <v>0</v>
      </c>
      <c r="G34" s="38"/>
      <c r="H34" s="38"/>
      <c r="I34" s="136">
        <v>0.12</v>
      </c>
      <c r="J34" s="135">
        <f>ROUND(((SUM(BF122:BF139))*I34),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41</v>
      </c>
      <c r="F35" s="135">
        <f>ROUND((SUM(BG122:BG139)),  2)</f>
        <v>0</v>
      </c>
      <c r="G35" s="38"/>
      <c r="H35" s="38"/>
      <c r="I35" s="136">
        <v>0.20999999999999999</v>
      </c>
      <c r="J35" s="135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42</v>
      </c>
      <c r="F36" s="135">
        <f>ROUND((SUM(BH122:BH139)),  2)</f>
        <v>0</v>
      </c>
      <c r="G36" s="38"/>
      <c r="H36" s="38"/>
      <c r="I36" s="136">
        <v>0.12</v>
      </c>
      <c r="J36" s="135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35">
        <f>ROUND((SUM(BI122:BI139)),  2)</f>
        <v>0</v>
      </c>
      <c r="G37" s="38"/>
      <c r="H37" s="38"/>
      <c r="I37" s="136">
        <v>0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44</v>
      </c>
      <c r="E39" s="81"/>
      <c r="F39" s="81"/>
      <c r="G39" s="139" t="s">
        <v>45</v>
      </c>
      <c r="H39" s="140" t="s">
        <v>46</v>
      </c>
      <c r="I39" s="81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47</v>
      </c>
      <c r="E50" s="57"/>
      <c r="F50" s="57"/>
      <c r="G50" s="56" t="s">
        <v>48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49</v>
      </c>
      <c r="E61" s="41"/>
      <c r="F61" s="143" t="s">
        <v>50</v>
      </c>
      <c r="G61" s="58" t="s">
        <v>49</v>
      </c>
      <c r="H61" s="41"/>
      <c r="I61" s="41"/>
      <c r="J61" s="144" t="s">
        <v>50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51</v>
      </c>
      <c r="E65" s="59"/>
      <c r="F65" s="59"/>
      <c r="G65" s="56" t="s">
        <v>52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49</v>
      </c>
      <c r="E76" s="41"/>
      <c r="F76" s="143" t="s">
        <v>50</v>
      </c>
      <c r="G76" s="58" t="s">
        <v>49</v>
      </c>
      <c r="H76" s="41"/>
      <c r="I76" s="41"/>
      <c r="J76" s="144" t="s">
        <v>50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areálu bývalého pivovaru, II.etapa-toalety, Brno-Řečkovice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41 - SO41 - Retenční a akumulační nádrž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14. 7. 2025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112</v>
      </c>
      <c r="D94" s="137"/>
      <c r="E94" s="137"/>
      <c r="F94" s="137"/>
      <c r="G94" s="137"/>
      <c r="H94" s="137"/>
      <c r="I94" s="137"/>
      <c r="J94" s="146" t="s">
        <v>113</v>
      </c>
      <c r="K94" s="137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114</v>
      </c>
      <c r="D96" s="38"/>
      <c r="E96" s="38"/>
      <c r="F96" s="38"/>
      <c r="G96" s="38"/>
      <c r="H96" s="38"/>
      <c r="I96" s="38"/>
      <c r="J96" s="96">
        <f>J122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115</v>
      </c>
    </row>
    <row r="97" s="9" customFormat="1" ht="24.96" customHeight="1">
      <c r="A97" s="9"/>
      <c r="B97" s="148"/>
      <c r="C97" s="9"/>
      <c r="D97" s="149" t="s">
        <v>116</v>
      </c>
      <c r="E97" s="150"/>
      <c r="F97" s="150"/>
      <c r="G97" s="150"/>
      <c r="H97" s="150"/>
      <c r="I97" s="150"/>
      <c r="J97" s="151">
        <f>J123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2077</v>
      </c>
      <c r="E98" s="154"/>
      <c r="F98" s="154"/>
      <c r="G98" s="154"/>
      <c r="H98" s="154"/>
      <c r="I98" s="154"/>
      <c r="J98" s="155">
        <f>J124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2"/>
      <c r="C99" s="10"/>
      <c r="D99" s="153" t="s">
        <v>2078</v>
      </c>
      <c r="E99" s="154"/>
      <c r="F99" s="154"/>
      <c r="G99" s="154"/>
      <c r="H99" s="154"/>
      <c r="I99" s="154"/>
      <c r="J99" s="155">
        <f>J129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8"/>
      <c r="C100" s="9"/>
      <c r="D100" s="149" t="s">
        <v>134</v>
      </c>
      <c r="E100" s="150"/>
      <c r="F100" s="150"/>
      <c r="G100" s="150"/>
      <c r="H100" s="150"/>
      <c r="I100" s="150"/>
      <c r="J100" s="151">
        <f>J135</f>
        <v>0</v>
      </c>
      <c r="K100" s="9"/>
      <c r="L100" s="14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52"/>
      <c r="C101" s="10"/>
      <c r="D101" s="153" t="s">
        <v>2081</v>
      </c>
      <c r="E101" s="154"/>
      <c r="F101" s="154"/>
      <c r="G101" s="154"/>
      <c r="H101" s="154"/>
      <c r="I101" s="154"/>
      <c r="J101" s="155">
        <f>J136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2543</v>
      </c>
      <c r="E102" s="154"/>
      <c r="F102" s="154"/>
      <c r="G102" s="154"/>
      <c r="H102" s="154"/>
      <c r="I102" s="154"/>
      <c r="J102" s="155">
        <f>J138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151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38"/>
      <c r="D112" s="38"/>
      <c r="E112" s="129" t="str">
        <f>E7</f>
        <v>Rekonstrukce areálu bývalého pivovaru, II.etapa-toalety, Brno-Řečkovice</v>
      </c>
      <c r="F112" s="32"/>
      <c r="G112" s="32"/>
      <c r="H112" s="32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107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67" t="str">
        <f>E9</f>
        <v>41 - SO41 - Retenční a akumulační nádrž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38"/>
      <c r="E116" s="38"/>
      <c r="F116" s="27" t="str">
        <f>F12</f>
        <v xml:space="preserve"> </v>
      </c>
      <c r="G116" s="38"/>
      <c r="H116" s="38"/>
      <c r="I116" s="32" t="s">
        <v>22</v>
      </c>
      <c r="J116" s="69" t="str">
        <f>IF(J12="","",J12)</f>
        <v>14. 7. 2025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38"/>
      <c r="E118" s="38"/>
      <c r="F118" s="27" t="str">
        <f>E15</f>
        <v xml:space="preserve"> </v>
      </c>
      <c r="G118" s="38"/>
      <c r="H118" s="38"/>
      <c r="I118" s="32" t="s">
        <v>29</v>
      </c>
      <c r="J118" s="36" t="str">
        <f>E21</f>
        <v xml:space="preserve"> 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38"/>
      <c r="E119" s="38"/>
      <c r="F119" s="27" t="str">
        <f>IF(E18="","",E18)</f>
        <v>Vyplň údaj</v>
      </c>
      <c r="G119" s="38"/>
      <c r="H119" s="38"/>
      <c r="I119" s="32" t="s">
        <v>31</v>
      </c>
      <c r="J119" s="36" t="str">
        <f>E24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56"/>
      <c r="B121" s="157"/>
      <c r="C121" s="158" t="s">
        <v>152</v>
      </c>
      <c r="D121" s="159" t="s">
        <v>59</v>
      </c>
      <c r="E121" s="159" t="s">
        <v>55</v>
      </c>
      <c r="F121" s="159" t="s">
        <v>56</v>
      </c>
      <c r="G121" s="159" t="s">
        <v>153</v>
      </c>
      <c r="H121" s="159" t="s">
        <v>154</v>
      </c>
      <c r="I121" s="159" t="s">
        <v>155</v>
      </c>
      <c r="J121" s="159" t="s">
        <v>113</v>
      </c>
      <c r="K121" s="160" t="s">
        <v>156</v>
      </c>
      <c r="L121" s="161"/>
      <c r="M121" s="86" t="s">
        <v>1</v>
      </c>
      <c r="N121" s="87" t="s">
        <v>38</v>
      </c>
      <c r="O121" s="87" t="s">
        <v>157</v>
      </c>
      <c r="P121" s="87" t="s">
        <v>158</v>
      </c>
      <c r="Q121" s="87" t="s">
        <v>159</v>
      </c>
      <c r="R121" s="87" t="s">
        <v>160</v>
      </c>
      <c r="S121" s="87" t="s">
        <v>161</v>
      </c>
      <c r="T121" s="88" t="s">
        <v>162</v>
      </c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</row>
    <row r="122" s="2" customFormat="1" ht="22.8" customHeight="1">
      <c r="A122" s="38"/>
      <c r="B122" s="39"/>
      <c r="C122" s="93" t="s">
        <v>163</v>
      </c>
      <c r="D122" s="38"/>
      <c r="E122" s="38"/>
      <c r="F122" s="38"/>
      <c r="G122" s="38"/>
      <c r="H122" s="38"/>
      <c r="I122" s="38"/>
      <c r="J122" s="162">
        <f>BK122</f>
        <v>0</v>
      </c>
      <c r="K122" s="38"/>
      <c r="L122" s="39"/>
      <c r="M122" s="89"/>
      <c r="N122" s="73"/>
      <c r="O122" s="90"/>
      <c r="P122" s="163">
        <f>P123+P135</f>
        <v>0</v>
      </c>
      <c r="Q122" s="90"/>
      <c r="R122" s="163">
        <f>R123+R135</f>
        <v>0</v>
      </c>
      <c r="S122" s="90"/>
      <c r="T122" s="164">
        <f>T123+T135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73</v>
      </c>
      <c r="AU122" s="19" t="s">
        <v>115</v>
      </c>
      <c r="BK122" s="165">
        <f>BK123+BK135</f>
        <v>0</v>
      </c>
    </row>
    <row r="123" s="12" customFormat="1" ht="25.92" customHeight="1">
      <c r="A123" s="12"/>
      <c r="B123" s="166"/>
      <c r="C123" s="12"/>
      <c r="D123" s="167" t="s">
        <v>73</v>
      </c>
      <c r="E123" s="168" t="s">
        <v>164</v>
      </c>
      <c r="F123" s="168" t="s">
        <v>165</v>
      </c>
      <c r="G123" s="12"/>
      <c r="H123" s="12"/>
      <c r="I123" s="169"/>
      <c r="J123" s="170">
        <f>BK123</f>
        <v>0</v>
      </c>
      <c r="K123" s="12"/>
      <c r="L123" s="166"/>
      <c r="M123" s="171"/>
      <c r="N123" s="172"/>
      <c r="O123" s="172"/>
      <c r="P123" s="173">
        <f>P124+P129</f>
        <v>0</v>
      </c>
      <c r="Q123" s="172"/>
      <c r="R123" s="173">
        <f>R124+R129</f>
        <v>0</v>
      </c>
      <c r="S123" s="172"/>
      <c r="T123" s="174">
        <f>T124+T129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7" t="s">
        <v>80</v>
      </c>
      <c r="AT123" s="175" t="s">
        <v>73</v>
      </c>
      <c r="AU123" s="175" t="s">
        <v>74</v>
      </c>
      <c r="AY123" s="167" t="s">
        <v>166</v>
      </c>
      <c r="BK123" s="176">
        <f>BK124+BK129</f>
        <v>0</v>
      </c>
    </row>
    <row r="124" s="12" customFormat="1" ht="22.8" customHeight="1">
      <c r="A124" s="12"/>
      <c r="B124" s="166"/>
      <c r="C124" s="12"/>
      <c r="D124" s="167" t="s">
        <v>73</v>
      </c>
      <c r="E124" s="177" t="s">
        <v>657</v>
      </c>
      <c r="F124" s="177" t="s">
        <v>2095</v>
      </c>
      <c r="G124" s="12"/>
      <c r="H124" s="12"/>
      <c r="I124" s="169"/>
      <c r="J124" s="178">
        <f>BK124</f>
        <v>0</v>
      </c>
      <c r="K124" s="12"/>
      <c r="L124" s="166"/>
      <c r="M124" s="171"/>
      <c r="N124" s="172"/>
      <c r="O124" s="172"/>
      <c r="P124" s="173">
        <f>SUM(P125:P128)</f>
        <v>0</v>
      </c>
      <c r="Q124" s="172"/>
      <c r="R124" s="173">
        <f>SUM(R125:R128)</f>
        <v>0</v>
      </c>
      <c r="S124" s="172"/>
      <c r="T124" s="174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7" t="s">
        <v>80</v>
      </c>
      <c r="AT124" s="175" t="s">
        <v>73</v>
      </c>
      <c r="AU124" s="175" t="s">
        <v>80</v>
      </c>
      <c r="AY124" s="167" t="s">
        <v>166</v>
      </c>
      <c r="BK124" s="176">
        <f>SUM(BK125:BK128)</f>
        <v>0</v>
      </c>
    </row>
    <row r="125" s="2" customFormat="1" ht="16.5" customHeight="1">
      <c r="A125" s="38"/>
      <c r="B125" s="179"/>
      <c r="C125" s="180" t="s">
        <v>80</v>
      </c>
      <c r="D125" s="180" t="s">
        <v>168</v>
      </c>
      <c r="E125" s="181" t="s">
        <v>2544</v>
      </c>
      <c r="F125" s="182" t="s">
        <v>2545</v>
      </c>
      <c r="G125" s="183" t="s">
        <v>391</v>
      </c>
      <c r="H125" s="184">
        <v>15</v>
      </c>
      <c r="I125" s="185"/>
      <c r="J125" s="186">
        <f>ROUND(I125*H125,2)</f>
        <v>0</v>
      </c>
      <c r="K125" s="182" t="s">
        <v>1</v>
      </c>
      <c r="L125" s="39"/>
      <c r="M125" s="187" t="s">
        <v>1</v>
      </c>
      <c r="N125" s="188" t="s">
        <v>39</v>
      </c>
      <c r="O125" s="77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1" t="s">
        <v>173</v>
      </c>
      <c r="AT125" s="191" t="s">
        <v>168</v>
      </c>
      <c r="AU125" s="191" t="s">
        <v>82</v>
      </c>
      <c r="AY125" s="19" t="s">
        <v>166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80</v>
      </c>
      <c r="BK125" s="192">
        <f>ROUND(I125*H125,2)</f>
        <v>0</v>
      </c>
      <c r="BL125" s="19" t="s">
        <v>173</v>
      </c>
      <c r="BM125" s="191" t="s">
        <v>82</v>
      </c>
    </row>
    <row r="126" s="2" customFormat="1" ht="33" customHeight="1">
      <c r="A126" s="38"/>
      <c r="B126" s="179"/>
      <c r="C126" s="180" t="s">
        <v>82</v>
      </c>
      <c r="D126" s="180" t="s">
        <v>168</v>
      </c>
      <c r="E126" s="181" t="s">
        <v>2546</v>
      </c>
      <c r="F126" s="182" t="s">
        <v>2547</v>
      </c>
      <c r="G126" s="183" t="s">
        <v>391</v>
      </c>
      <c r="H126" s="184">
        <v>10</v>
      </c>
      <c r="I126" s="185"/>
      <c r="J126" s="186">
        <f>ROUND(I126*H126,2)</f>
        <v>0</v>
      </c>
      <c r="K126" s="182" t="s">
        <v>1</v>
      </c>
      <c r="L126" s="39"/>
      <c r="M126" s="187" t="s">
        <v>1</v>
      </c>
      <c r="N126" s="188" t="s">
        <v>39</v>
      </c>
      <c r="O126" s="77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1" t="s">
        <v>173</v>
      </c>
      <c r="AT126" s="191" t="s">
        <v>168</v>
      </c>
      <c r="AU126" s="191" t="s">
        <v>82</v>
      </c>
      <c r="AY126" s="19" t="s">
        <v>166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173</v>
      </c>
      <c r="BM126" s="191" t="s">
        <v>173</v>
      </c>
    </row>
    <row r="127" s="2" customFormat="1" ht="21.75" customHeight="1">
      <c r="A127" s="38"/>
      <c r="B127" s="179"/>
      <c r="C127" s="180" t="s">
        <v>186</v>
      </c>
      <c r="D127" s="180" t="s">
        <v>168</v>
      </c>
      <c r="E127" s="181" t="s">
        <v>2102</v>
      </c>
      <c r="F127" s="182" t="s">
        <v>2103</v>
      </c>
      <c r="G127" s="183" t="s">
        <v>391</v>
      </c>
      <c r="H127" s="184">
        <v>10</v>
      </c>
      <c r="I127" s="185"/>
      <c r="J127" s="186">
        <f>ROUND(I127*H127,2)</f>
        <v>0</v>
      </c>
      <c r="K127" s="182" t="s">
        <v>1</v>
      </c>
      <c r="L127" s="39"/>
      <c r="M127" s="187" t="s">
        <v>1</v>
      </c>
      <c r="N127" s="188" t="s">
        <v>39</v>
      </c>
      <c r="O127" s="77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1" t="s">
        <v>173</v>
      </c>
      <c r="AT127" s="191" t="s">
        <v>168</v>
      </c>
      <c r="AU127" s="191" t="s">
        <v>82</v>
      </c>
      <c r="AY127" s="19" t="s">
        <v>166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80</v>
      </c>
      <c r="BK127" s="192">
        <f>ROUND(I127*H127,2)</f>
        <v>0</v>
      </c>
      <c r="BL127" s="19" t="s">
        <v>173</v>
      </c>
      <c r="BM127" s="191" t="s">
        <v>208</v>
      </c>
    </row>
    <row r="128" s="2" customFormat="1" ht="16.5" customHeight="1">
      <c r="A128" s="38"/>
      <c r="B128" s="179"/>
      <c r="C128" s="180" t="s">
        <v>173</v>
      </c>
      <c r="D128" s="180" t="s">
        <v>168</v>
      </c>
      <c r="E128" s="181" t="s">
        <v>2126</v>
      </c>
      <c r="F128" s="182" t="s">
        <v>2127</v>
      </c>
      <c r="G128" s="183" t="s">
        <v>243</v>
      </c>
      <c r="H128" s="184">
        <v>14.086</v>
      </c>
      <c r="I128" s="185"/>
      <c r="J128" s="186">
        <f>ROUND(I128*H128,2)</f>
        <v>0</v>
      </c>
      <c r="K128" s="182" t="s">
        <v>1</v>
      </c>
      <c r="L128" s="39"/>
      <c r="M128" s="187" t="s">
        <v>1</v>
      </c>
      <c r="N128" s="188" t="s">
        <v>39</v>
      </c>
      <c r="O128" s="77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1" t="s">
        <v>173</v>
      </c>
      <c r="AT128" s="191" t="s">
        <v>168</v>
      </c>
      <c r="AU128" s="191" t="s">
        <v>82</v>
      </c>
      <c r="AY128" s="19" t="s">
        <v>166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173</v>
      </c>
      <c r="BM128" s="191" t="s">
        <v>220</v>
      </c>
    </row>
    <row r="129" s="12" customFormat="1" ht="22.8" customHeight="1">
      <c r="A129" s="12"/>
      <c r="B129" s="166"/>
      <c r="C129" s="12"/>
      <c r="D129" s="167" t="s">
        <v>73</v>
      </c>
      <c r="E129" s="177" t="s">
        <v>669</v>
      </c>
      <c r="F129" s="177" t="s">
        <v>2110</v>
      </c>
      <c r="G129" s="12"/>
      <c r="H129" s="12"/>
      <c r="I129" s="169"/>
      <c r="J129" s="178">
        <f>BK129</f>
        <v>0</v>
      </c>
      <c r="K129" s="12"/>
      <c r="L129" s="166"/>
      <c r="M129" s="171"/>
      <c r="N129" s="172"/>
      <c r="O129" s="172"/>
      <c r="P129" s="173">
        <f>SUM(P130:P134)</f>
        <v>0</v>
      </c>
      <c r="Q129" s="172"/>
      <c r="R129" s="173">
        <f>SUM(R130:R134)</f>
        <v>0</v>
      </c>
      <c r="S129" s="172"/>
      <c r="T129" s="174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7" t="s">
        <v>80</v>
      </c>
      <c r="AT129" s="175" t="s">
        <v>73</v>
      </c>
      <c r="AU129" s="175" t="s">
        <v>80</v>
      </c>
      <c r="AY129" s="167" t="s">
        <v>166</v>
      </c>
      <c r="BK129" s="176">
        <f>SUM(BK130:BK134)</f>
        <v>0</v>
      </c>
    </row>
    <row r="130" s="2" customFormat="1" ht="16.5" customHeight="1">
      <c r="A130" s="38"/>
      <c r="B130" s="179"/>
      <c r="C130" s="180" t="s">
        <v>202</v>
      </c>
      <c r="D130" s="180" t="s">
        <v>168</v>
      </c>
      <c r="E130" s="181" t="s">
        <v>2100</v>
      </c>
      <c r="F130" s="182" t="s">
        <v>2101</v>
      </c>
      <c r="G130" s="183" t="s">
        <v>391</v>
      </c>
      <c r="H130" s="184">
        <v>25</v>
      </c>
      <c r="I130" s="185"/>
      <c r="J130" s="186">
        <f>ROUND(I130*H130,2)</f>
        <v>0</v>
      </c>
      <c r="K130" s="182" t="s">
        <v>1</v>
      </c>
      <c r="L130" s="39"/>
      <c r="M130" s="187" t="s">
        <v>1</v>
      </c>
      <c r="N130" s="188" t="s">
        <v>39</v>
      </c>
      <c r="O130" s="77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1" t="s">
        <v>173</v>
      </c>
      <c r="AT130" s="191" t="s">
        <v>168</v>
      </c>
      <c r="AU130" s="191" t="s">
        <v>82</v>
      </c>
      <c r="AY130" s="19" t="s">
        <v>166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173</v>
      </c>
      <c r="BM130" s="191" t="s">
        <v>234</v>
      </c>
    </row>
    <row r="131" s="2" customFormat="1" ht="16.5" customHeight="1">
      <c r="A131" s="38"/>
      <c r="B131" s="179"/>
      <c r="C131" s="180" t="s">
        <v>208</v>
      </c>
      <c r="D131" s="180" t="s">
        <v>168</v>
      </c>
      <c r="E131" s="181" t="s">
        <v>2548</v>
      </c>
      <c r="F131" s="182" t="s">
        <v>2549</v>
      </c>
      <c r="G131" s="183" t="s">
        <v>282</v>
      </c>
      <c r="H131" s="184">
        <v>1</v>
      </c>
      <c r="I131" s="185"/>
      <c r="J131" s="186">
        <f>ROUND(I131*H131,2)</f>
        <v>0</v>
      </c>
      <c r="K131" s="182" t="s">
        <v>1</v>
      </c>
      <c r="L131" s="39"/>
      <c r="M131" s="187" t="s">
        <v>1</v>
      </c>
      <c r="N131" s="188" t="s">
        <v>39</v>
      </c>
      <c r="O131" s="77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1" t="s">
        <v>173</v>
      </c>
      <c r="AT131" s="191" t="s">
        <v>168</v>
      </c>
      <c r="AU131" s="191" t="s">
        <v>82</v>
      </c>
      <c r="AY131" s="19" t="s">
        <v>166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80</v>
      </c>
      <c r="BK131" s="192">
        <f>ROUND(I131*H131,2)</f>
        <v>0</v>
      </c>
      <c r="BL131" s="19" t="s">
        <v>173</v>
      </c>
      <c r="BM131" s="191" t="s">
        <v>8</v>
      </c>
    </row>
    <row r="132" s="2" customFormat="1" ht="24.15" customHeight="1">
      <c r="A132" s="38"/>
      <c r="B132" s="179"/>
      <c r="C132" s="180" t="s">
        <v>216</v>
      </c>
      <c r="D132" s="180" t="s">
        <v>168</v>
      </c>
      <c r="E132" s="181" t="s">
        <v>2550</v>
      </c>
      <c r="F132" s="182" t="s">
        <v>2551</v>
      </c>
      <c r="G132" s="183" t="s">
        <v>282</v>
      </c>
      <c r="H132" s="184">
        <v>1</v>
      </c>
      <c r="I132" s="185"/>
      <c r="J132" s="186">
        <f>ROUND(I132*H132,2)</f>
        <v>0</v>
      </c>
      <c r="K132" s="182" t="s">
        <v>1</v>
      </c>
      <c r="L132" s="39"/>
      <c r="M132" s="187" t="s">
        <v>1</v>
      </c>
      <c r="N132" s="188" t="s">
        <v>39</v>
      </c>
      <c r="O132" s="77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1" t="s">
        <v>173</v>
      </c>
      <c r="AT132" s="191" t="s">
        <v>168</v>
      </c>
      <c r="AU132" s="191" t="s">
        <v>82</v>
      </c>
      <c r="AY132" s="19" t="s">
        <v>166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173</v>
      </c>
      <c r="BM132" s="191" t="s">
        <v>264</v>
      </c>
    </row>
    <row r="133" s="2" customFormat="1" ht="21.75" customHeight="1">
      <c r="A133" s="38"/>
      <c r="B133" s="179"/>
      <c r="C133" s="180" t="s">
        <v>220</v>
      </c>
      <c r="D133" s="180" t="s">
        <v>168</v>
      </c>
      <c r="E133" s="181" t="s">
        <v>2552</v>
      </c>
      <c r="F133" s="182" t="s">
        <v>2553</v>
      </c>
      <c r="G133" s="183" t="s">
        <v>2225</v>
      </c>
      <c r="H133" s="184">
        <v>1</v>
      </c>
      <c r="I133" s="185"/>
      <c r="J133" s="186">
        <f>ROUND(I133*H133,2)</f>
        <v>0</v>
      </c>
      <c r="K133" s="182" t="s">
        <v>1</v>
      </c>
      <c r="L133" s="39"/>
      <c r="M133" s="187" t="s">
        <v>1</v>
      </c>
      <c r="N133" s="188" t="s">
        <v>39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173</v>
      </c>
      <c r="AT133" s="191" t="s">
        <v>168</v>
      </c>
      <c r="AU133" s="191" t="s">
        <v>82</v>
      </c>
      <c r="AY133" s="19" t="s">
        <v>166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173</v>
      </c>
      <c r="BM133" s="191" t="s">
        <v>286</v>
      </c>
    </row>
    <row r="134" s="2" customFormat="1" ht="16.5" customHeight="1">
      <c r="A134" s="38"/>
      <c r="B134" s="179"/>
      <c r="C134" s="180" t="s">
        <v>226</v>
      </c>
      <c r="D134" s="180" t="s">
        <v>168</v>
      </c>
      <c r="E134" s="181" t="s">
        <v>2554</v>
      </c>
      <c r="F134" s="182" t="s">
        <v>2555</v>
      </c>
      <c r="G134" s="183" t="s">
        <v>282</v>
      </c>
      <c r="H134" s="184">
        <v>1</v>
      </c>
      <c r="I134" s="185"/>
      <c r="J134" s="186">
        <f>ROUND(I134*H134,2)</f>
        <v>0</v>
      </c>
      <c r="K134" s="182" t="s">
        <v>1</v>
      </c>
      <c r="L134" s="39"/>
      <c r="M134" s="187" t="s">
        <v>1</v>
      </c>
      <c r="N134" s="188" t="s">
        <v>39</v>
      </c>
      <c r="O134" s="77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173</v>
      </c>
      <c r="AT134" s="191" t="s">
        <v>168</v>
      </c>
      <c r="AU134" s="191" t="s">
        <v>82</v>
      </c>
      <c r="AY134" s="19" t="s">
        <v>166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173</v>
      </c>
      <c r="BM134" s="191" t="s">
        <v>298</v>
      </c>
    </row>
    <row r="135" s="12" customFormat="1" ht="25.92" customHeight="1">
      <c r="A135" s="12"/>
      <c r="B135" s="166"/>
      <c r="C135" s="12"/>
      <c r="D135" s="167" t="s">
        <v>73</v>
      </c>
      <c r="E135" s="168" t="s">
        <v>1134</v>
      </c>
      <c r="F135" s="168" t="s">
        <v>1135</v>
      </c>
      <c r="G135" s="12"/>
      <c r="H135" s="12"/>
      <c r="I135" s="169"/>
      <c r="J135" s="170">
        <f>BK135</f>
        <v>0</v>
      </c>
      <c r="K135" s="12"/>
      <c r="L135" s="166"/>
      <c r="M135" s="171"/>
      <c r="N135" s="172"/>
      <c r="O135" s="172"/>
      <c r="P135" s="173">
        <f>P136+P138</f>
        <v>0</v>
      </c>
      <c r="Q135" s="172"/>
      <c r="R135" s="173">
        <f>R136+R138</f>
        <v>0</v>
      </c>
      <c r="S135" s="172"/>
      <c r="T135" s="174">
        <f>T136+T138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7" t="s">
        <v>82</v>
      </c>
      <c r="AT135" s="175" t="s">
        <v>73</v>
      </c>
      <c r="AU135" s="175" t="s">
        <v>74</v>
      </c>
      <c r="AY135" s="167" t="s">
        <v>166</v>
      </c>
      <c r="BK135" s="176">
        <f>BK136+BK138</f>
        <v>0</v>
      </c>
    </row>
    <row r="136" s="12" customFormat="1" ht="22.8" customHeight="1">
      <c r="A136" s="12"/>
      <c r="B136" s="166"/>
      <c r="C136" s="12"/>
      <c r="D136" s="167" t="s">
        <v>73</v>
      </c>
      <c r="E136" s="177" t="s">
        <v>2164</v>
      </c>
      <c r="F136" s="177" t="s">
        <v>2165</v>
      </c>
      <c r="G136" s="12"/>
      <c r="H136" s="12"/>
      <c r="I136" s="169"/>
      <c r="J136" s="178">
        <f>BK136</f>
        <v>0</v>
      </c>
      <c r="K136" s="12"/>
      <c r="L136" s="166"/>
      <c r="M136" s="171"/>
      <c r="N136" s="172"/>
      <c r="O136" s="172"/>
      <c r="P136" s="173">
        <f>P137</f>
        <v>0</v>
      </c>
      <c r="Q136" s="172"/>
      <c r="R136" s="173">
        <f>R137</f>
        <v>0</v>
      </c>
      <c r="S136" s="172"/>
      <c r="T136" s="174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7" t="s">
        <v>82</v>
      </c>
      <c r="AT136" s="175" t="s">
        <v>73</v>
      </c>
      <c r="AU136" s="175" t="s">
        <v>80</v>
      </c>
      <c r="AY136" s="167" t="s">
        <v>166</v>
      </c>
      <c r="BK136" s="176">
        <f>BK137</f>
        <v>0</v>
      </c>
    </row>
    <row r="137" s="2" customFormat="1" ht="16.5" customHeight="1">
      <c r="A137" s="38"/>
      <c r="B137" s="179"/>
      <c r="C137" s="180" t="s">
        <v>234</v>
      </c>
      <c r="D137" s="180" t="s">
        <v>168</v>
      </c>
      <c r="E137" s="181" t="s">
        <v>2115</v>
      </c>
      <c r="F137" s="182" t="s">
        <v>2556</v>
      </c>
      <c r="G137" s="183" t="s">
        <v>2117</v>
      </c>
      <c r="H137" s="184">
        <v>1</v>
      </c>
      <c r="I137" s="185"/>
      <c r="J137" s="186">
        <f>ROUND(I137*H137,2)</f>
        <v>0</v>
      </c>
      <c r="K137" s="182" t="s">
        <v>1</v>
      </c>
      <c r="L137" s="39"/>
      <c r="M137" s="187" t="s">
        <v>1</v>
      </c>
      <c r="N137" s="188" t="s">
        <v>39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286</v>
      </c>
      <c r="AT137" s="191" t="s">
        <v>168</v>
      </c>
      <c r="AU137" s="191" t="s">
        <v>82</v>
      </c>
      <c r="AY137" s="19" t="s">
        <v>166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286</v>
      </c>
      <c r="BM137" s="191" t="s">
        <v>307</v>
      </c>
    </row>
    <row r="138" s="12" customFormat="1" ht="22.8" customHeight="1">
      <c r="A138" s="12"/>
      <c r="B138" s="166"/>
      <c r="C138" s="12"/>
      <c r="D138" s="167" t="s">
        <v>73</v>
      </c>
      <c r="E138" s="177" t="s">
        <v>2557</v>
      </c>
      <c r="F138" s="177" t="s">
        <v>2558</v>
      </c>
      <c r="G138" s="12"/>
      <c r="H138" s="12"/>
      <c r="I138" s="169"/>
      <c r="J138" s="178">
        <f>BK138</f>
        <v>0</v>
      </c>
      <c r="K138" s="12"/>
      <c r="L138" s="166"/>
      <c r="M138" s="171"/>
      <c r="N138" s="172"/>
      <c r="O138" s="172"/>
      <c r="P138" s="173">
        <f>P139</f>
        <v>0</v>
      </c>
      <c r="Q138" s="172"/>
      <c r="R138" s="173">
        <f>R139</f>
        <v>0</v>
      </c>
      <c r="S138" s="172"/>
      <c r="T138" s="174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7" t="s">
        <v>82</v>
      </c>
      <c r="AT138" s="175" t="s">
        <v>73</v>
      </c>
      <c r="AU138" s="175" t="s">
        <v>80</v>
      </c>
      <c r="AY138" s="167" t="s">
        <v>166</v>
      </c>
      <c r="BK138" s="176">
        <f>BK139</f>
        <v>0</v>
      </c>
    </row>
    <row r="139" s="2" customFormat="1" ht="21.75" customHeight="1">
      <c r="A139" s="38"/>
      <c r="B139" s="179"/>
      <c r="C139" s="180" t="s">
        <v>240</v>
      </c>
      <c r="D139" s="180" t="s">
        <v>168</v>
      </c>
      <c r="E139" s="181" t="s">
        <v>2118</v>
      </c>
      <c r="F139" s="182" t="s">
        <v>2559</v>
      </c>
      <c r="G139" s="183" t="s">
        <v>2560</v>
      </c>
      <c r="H139" s="184">
        <v>1</v>
      </c>
      <c r="I139" s="185"/>
      <c r="J139" s="186">
        <f>ROUND(I139*H139,2)</f>
        <v>0</v>
      </c>
      <c r="K139" s="182" t="s">
        <v>1</v>
      </c>
      <c r="L139" s="39"/>
      <c r="M139" s="236" t="s">
        <v>1</v>
      </c>
      <c r="N139" s="237" t="s">
        <v>39</v>
      </c>
      <c r="O139" s="238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286</v>
      </c>
      <c r="AT139" s="191" t="s">
        <v>168</v>
      </c>
      <c r="AU139" s="191" t="s">
        <v>82</v>
      </c>
      <c r="AY139" s="19" t="s">
        <v>166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286</v>
      </c>
      <c r="BM139" s="191" t="s">
        <v>315</v>
      </c>
    </row>
    <row r="140" s="2" customFormat="1" ht="6.96" customHeight="1">
      <c r="A140" s="38"/>
      <c r="B140" s="60"/>
      <c r="C140" s="61"/>
      <c r="D140" s="61"/>
      <c r="E140" s="61"/>
      <c r="F140" s="61"/>
      <c r="G140" s="61"/>
      <c r="H140" s="61"/>
      <c r="I140" s="61"/>
      <c r="J140" s="61"/>
      <c r="K140" s="61"/>
      <c r="L140" s="39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autoFilter ref="C121:K13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80</v>
      </c>
    </row>
    <row r="4" s="1" customFormat="1" ht="24.96" customHeight="1">
      <c r="B4" s="22"/>
      <c r="D4" s="23" t="s">
        <v>106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Rekonstrukce areálu bývalého pivovaru, II.etapa-toalety, Brno-Řečkovice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107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2561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14. 7. 2025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0"/>
      <c r="B27" s="131"/>
      <c r="C27" s="130"/>
      <c r="D27" s="130"/>
      <c r="E27" s="36" t="s">
        <v>1</v>
      </c>
      <c r="F27" s="36"/>
      <c r="G27" s="36"/>
      <c r="H27" s="3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3" t="s">
        <v>34</v>
      </c>
      <c r="E30" s="38"/>
      <c r="F30" s="38"/>
      <c r="G30" s="38"/>
      <c r="H30" s="38"/>
      <c r="I30" s="38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36</v>
      </c>
      <c r="G32" s="38"/>
      <c r="H32" s="38"/>
      <c r="I32" s="43" t="s">
        <v>35</v>
      </c>
      <c r="J32" s="43" t="s">
        <v>37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4" t="s">
        <v>38</v>
      </c>
      <c r="E33" s="32" t="s">
        <v>39</v>
      </c>
      <c r="F33" s="135">
        <f>ROUND((SUM(BE120:BE142)),  2)</f>
        <v>0</v>
      </c>
      <c r="G33" s="38"/>
      <c r="H33" s="38"/>
      <c r="I33" s="136">
        <v>0.20999999999999999</v>
      </c>
      <c r="J33" s="135">
        <f>ROUND(((SUM(BE120:BE142))*I33),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40</v>
      </c>
      <c r="F34" s="135">
        <f>ROUND((SUM(BF120:BF142)),  2)</f>
        <v>0</v>
      </c>
      <c r="G34" s="38"/>
      <c r="H34" s="38"/>
      <c r="I34" s="136">
        <v>0.12</v>
      </c>
      <c r="J34" s="135">
        <f>ROUND(((SUM(BF120:BF142))*I34),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41</v>
      </c>
      <c r="F35" s="135">
        <f>ROUND((SUM(BG120:BG142)),  2)</f>
        <v>0</v>
      </c>
      <c r="G35" s="38"/>
      <c r="H35" s="38"/>
      <c r="I35" s="136">
        <v>0.20999999999999999</v>
      </c>
      <c r="J35" s="135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42</v>
      </c>
      <c r="F36" s="135">
        <f>ROUND((SUM(BH120:BH142)),  2)</f>
        <v>0</v>
      </c>
      <c r="G36" s="38"/>
      <c r="H36" s="38"/>
      <c r="I36" s="136">
        <v>0.12</v>
      </c>
      <c r="J36" s="135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35">
        <f>ROUND((SUM(BI120:BI142)),  2)</f>
        <v>0</v>
      </c>
      <c r="G37" s="38"/>
      <c r="H37" s="38"/>
      <c r="I37" s="136">
        <v>0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44</v>
      </c>
      <c r="E39" s="81"/>
      <c r="F39" s="81"/>
      <c r="G39" s="139" t="s">
        <v>45</v>
      </c>
      <c r="H39" s="140" t="s">
        <v>46</v>
      </c>
      <c r="I39" s="81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47</v>
      </c>
      <c r="E50" s="57"/>
      <c r="F50" s="57"/>
      <c r="G50" s="56" t="s">
        <v>48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49</v>
      </c>
      <c r="E61" s="41"/>
      <c r="F61" s="143" t="s">
        <v>50</v>
      </c>
      <c r="G61" s="58" t="s">
        <v>49</v>
      </c>
      <c r="H61" s="41"/>
      <c r="I61" s="41"/>
      <c r="J61" s="144" t="s">
        <v>50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51</v>
      </c>
      <c r="E65" s="59"/>
      <c r="F65" s="59"/>
      <c r="G65" s="56" t="s">
        <v>52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49</v>
      </c>
      <c r="E76" s="41"/>
      <c r="F76" s="143" t="s">
        <v>50</v>
      </c>
      <c r="G76" s="58" t="s">
        <v>49</v>
      </c>
      <c r="H76" s="41"/>
      <c r="I76" s="41"/>
      <c r="J76" s="144" t="s">
        <v>50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areálu bývalého pivovaru, II.etapa-toalety, Brno-Řečkovice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90 - Vedlejší rozpočtové náklady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14. 7. 2025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112</v>
      </c>
      <c r="D94" s="137"/>
      <c r="E94" s="137"/>
      <c r="F94" s="137"/>
      <c r="G94" s="137"/>
      <c r="H94" s="137"/>
      <c r="I94" s="137"/>
      <c r="J94" s="146" t="s">
        <v>113</v>
      </c>
      <c r="K94" s="137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114</v>
      </c>
      <c r="D96" s="38"/>
      <c r="E96" s="38"/>
      <c r="F96" s="38"/>
      <c r="G96" s="38"/>
      <c r="H96" s="38"/>
      <c r="I96" s="38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115</v>
      </c>
    </row>
    <row r="97" s="9" customFormat="1" ht="24.96" customHeight="1">
      <c r="A97" s="9"/>
      <c r="B97" s="148"/>
      <c r="C97" s="9"/>
      <c r="D97" s="149" t="s">
        <v>2562</v>
      </c>
      <c r="E97" s="150"/>
      <c r="F97" s="150"/>
      <c r="G97" s="150"/>
      <c r="H97" s="150"/>
      <c r="I97" s="150"/>
      <c r="J97" s="151">
        <f>J121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2563</v>
      </c>
      <c r="E98" s="154"/>
      <c r="F98" s="154"/>
      <c r="G98" s="154"/>
      <c r="H98" s="154"/>
      <c r="I98" s="154"/>
      <c r="J98" s="155">
        <f>J122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2"/>
      <c r="C99" s="10"/>
      <c r="D99" s="153" t="s">
        <v>2564</v>
      </c>
      <c r="E99" s="154"/>
      <c r="F99" s="154"/>
      <c r="G99" s="154"/>
      <c r="H99" s="154"/>
      <c r="I99" s="154"/>
      <c r="J99" s="155">
        <f>J129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2"/>
      <c r="C100" s="10"/>
      <c r="D100" s="153" t="s">
        <v>2565</v>
      </c>
      <c r="E100" s="154"/>
      <c r="F100" s="154"/>
      <c r="G100" s="154"/>
      <c r="H100" s="154"/>
      <c r="I100" s="154"/>
      <c r="J100" s="155">
        <f>J140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151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38"/>
      <c r="D110" s="38"/>
      <c r="E110" s="129" t="str">
        <f>E7</f>
        <v>Rekonstrukce areálu bývalého pivovaru, II.etapa-toalety, Brno-Řečkovice</v>
      </c>
      <c r="F110" s="32"/>
      <c r="G110" s="32"/>
      <c r="H110" s="32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107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67" t="str">
        <f>E9</f>
        <v>90 - Vedlejší rozpočtové náklady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 xml:space="preserve"> </v>
      </c>
      <c r="G114" s="38"/>
      <c r="H114" s="38"/>
      <c r="I114" s="32" t="s">
        <v>22</v>
      </c>
      <c r="J114" s="69" t="str">
        <f>IF(J12="","",J12)</f>
        <v>14. 7. 2025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 xml:space="preserve"> </v>
      </c>
      <c r="G116" s="38"/>
      <c r="H116" s="38"/>
      <c r="I116" s="32" t="s">
        <v>29</v>
      </c>
      <c r="J116" s="36" t="str">
        <f>E21</f>
        <v xml:space="preserve"> 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38"/>
      <c r="E117" s="38"/>
      <c r="F117" s="27" t="str">
        <f>IF(E18="","",E18)</f>
        <v>Vyplň údaj</v>
      </c>
      <c r="G117" s="38"/>
      <c r="H117" s="38"/>
      <c r="I117" s="32" t="s">
        <v>31</v>
      </c>
      <c r="J117" s="36" t="str">
        <f>E24</f>
        <v xml:space="preserve"> 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56"/>
      <c r="B119" s="157"/>
      <c r="C119" s="158" t="s">
        <v>152</v>
      </c>
      <c r="D119" s="159" t="s">
        <v>59</v>
      </c>
      <c r="E119" s="159" t="s">
        <v>55</v>
      </c>
      <c r="F119" s="159" t="s">
        <v>56</v>
      </c>
      <c r="G119" s="159" t="s">
        <v>153</v>
      </c>
      <c r="H119" s="159" t="s">
        <v>154</v>
      </c>
      <c r="I119" s="159" t="s">
        <v>155</v>
      </c>
      <c r="J119" s="159" t="s">
        <v>113</v>
      </c>
      <c r="K119" s="160" t="s">
        <v>156</v>
      </c>
      <c r="L119" s="161"/>
      <c r="M119" s="86" t="s">
        <v>1</v>
      </c>
      <c r="N119" s="87" t="s">
        <v>38</v>
      </c>
      <c r="O119" s="87" t="s">
        <v>157</v>
      </c>
      <c r="P119" s="87" t="s">
        <v>158</v>
      </c>
      <c r="Q119" s="87" t="s">
        <v>159</v>
      </c>
      <c r="R119" s="87" t="s">
        <v>160</v>
      </c>
      <c r="S119" s="87" t="s">
        <v>161</v>
      </c>
      <c r="T119" s="88" t="s">
        <v>162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="2" customFormat="1" ht="22.8" customHeight="1">
      <c r="A120" s="38"/>
      <c r="B120" s="39"/>
      <c r="C120" s="93" t="s">
        <v>163</v>
      </c>
      <c r="D120" s="38"/>
      <c r="E120" s="38"/>
      <c r="F120" s="38"/>
      <c r="G120" s="38"/>
      <c r="H120" s="38"/>
      <c r="I120" s="38"/>
      <c r="J120" s="162">
        <f>BK120</f>
        <v>0</v>
      </c>
      <c r="K120" s="38"/>
      <c r="L120" s="39"/>
      <c r="M120" s="89"/>
      <c r="N120" s="73"/>
      <c r="O120" s="90"/>
      <c r="P120" s="163">
        <f>P121</f>
        <v>0</v>
      </c>
      <c r="Q120" s="90"/>
      <c r="R120" s="163">
        <f>R121</f>
        <v>0</v>
      </c>
      <c r="S120" s="90"/>
      <c r="T120" s="164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73</v>
      </c>
      <c r="AU120" s="19" t="s">
        <v>115</v>
      </c>
      <c r="BK120" s="165">
        <f>BK121</f>
        <v>0</v>
      </c>
    </row>
    <row r="121" s="12" customFormat="1" ht="25.92" customHeight="1">
      <c r="A121" s="12"/>
      <c r="B121" s="166"/>
      <c r="C121" s="12"/>
      <c r="D121" s="167" t="s">
        <v>73</v>
      </c>
      <c r="E121" s="168" t="s">
        <v>2566</v>
      </c>
      <c r="F121" s="168" t="s">
        <v>104</v>
      </c>
      <c r="G121" s="12"/>
      <c r="H121" s="12"/>
      <c r="I121" s="169"/>
      <c r="J121" s="170">
        <f>BK121</f>
        <v>0</v>
      </c>
      <c r="K121" s="12"/>
      <c r="L121" s="166"/>
      <c r="M121" s="171"/>
      <c r="N121" s="172"/>
      <c r="O121" s="172"/>
      <c r="P121" s="173">
        <f>P122+P129+P140</f>
        <v>0</v>
      </c>
      <c r="Q121" s="172"/>
      <c r="R121" s="173">
        <f>R122+R129+R140</f>
        <v>0</v>
      </c>
      <c r="S121" s="172"/>
      <c r="T121" s="174">
        <f>T122+T129+T140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7" t="s">
        <v>202</v>
      </c>
      <c r="AT121" s="175" t="s">
        <v>73</v>
      </c>
      <c r="AU121" s="175" t="s">
        <v>74</v>
      </c>
      <c r="AY121" s="167" t="s">
        <v>166</v>
      </c>
      <c r="BK121" s="176">
        <f>BK122+BK129+BK140</f>
        <v>0</v>
      </c>
    </row>
    <row r="122" s="12" customFormat="1" ht="22.8" customHeight="1">
      <c r="A122" s="12"/>
      <c r="B122" s="166"/>
      <c r="C122" s="12"/>
      <c r="D122" s="167" t="s">
        <v>73</v>
      </c>
      <c r="E122" s="177" t="s">
        <v>2567</v>
      </c>
      <c r="F122" s="177" t="s">
        <v>2568</v>
      </c>
      <c r="G122" s="12"/>
      <c r="H122" s="12"/>
      <c r="I122" s="169"/>
      <c r="J122" s="178">
        <f>BK122</f>
        <v>0</v>
      </c>
      <c r="K122" s="12"/>
      <c r="L122" s="166"/>
      <c r="M122" s="171"/>
      <c r="N122" s="172"/>
      <c r="O122" s="172"/>
      <c r="P122" s="173">
        <f>SUM(P123:P128)</f>
        <v>0</v>
      </c>
      <c r="Q122" s="172"/>
      <c r="R122" s="173">
        <f>SUM(R123:R128)</f>
        <v>0</v>
      </c>
      <c r="S122" s="172"/>
      <c r="T122" s="174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7" t="s">
        <v>202</v>
      </c>
      <c r="AT122" s="175" t="s">
        <v>73</v>
      </c>
      <c r="AU122" s="175" t="s">
        <v>80</v>
      </c>
      <c r="AY122" s="167" t="s">
        <v>166</v>
      </c>
      <c r="BK122" s="176">
        <f>SUM(BK123:BK128)</f>
        <v>0</v>
      </c>
    </row>
    <row r="123" s="2" customFormat="1" ht="16.5" customHeight="1">
      <c r="A123" s="38"/>
      <c r="B123" s="179"/>
      <c r="C123" s="180" t="s">
        <v>80</v>
      </c>
      <c r="D123" s="180" t="s">
        <v>168</v>
      </c>
      <c r="E123" s="181" t="s">
        <v>2569</v>
      </c>
      <c r="F123" s="182" t="s">
        <v>2570</v>
      </c>
      <c r="G123" s="183" t="s">
        <v>2540</v>
      </c>
      <c r="H123" s="184">
        <v>1</v>
      </c>
      <c r="I123" s="185"/>
      <c r="J123" s="186">
        <f>ROUND(I123*H123,2)</f>
        <v>0</v>
      </c>
      <c r="K123" s="182" t="s">
        <v>1</v>
      </c>
      <c r="L123" s="39"/>
      <c r="M123" s="187" t="s">
        <v>1</v>
      </c>
      <c r="N123" s="188" t="s">
        <v>40</v>
      </c>
      <c r="O123" s="77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1" t="s">
        <v>173</v>
      </c>
      <c r="AT123" s="191" t="s">
        <v>168</v>
      </c>
      <c r="AU123" s="191" t="s">
        <v>82</v>
      </c>
      <c r="AY123" s="19" t="s">
        <v>166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82</v>
      </c>
      <c r="BK123" s="192">
        <f>ROUND(I123*H123,2)</f>
        <v>0</v>
      </c>
      <c r="BL123" s="19" t="s">
        <v>173</v>
      </c>
      <c r="BM123" s="191" t="s">
        <v>2571</v>
      </c>
    </row>
    <row r="124" s="2" customFormat="1" ht="16.5" customHeight="1">
      <c r="A124" s="38"/>
      <c r="B124" s="179"/>
      <c r="C124" s="180" t="s">
        <v>82</v>
      </c>
      <c r="D124" s="180" t="s">
        <v>168</v>
      </c>
      <c r="E124" s="181" t="s">
        <v>2572</v>
      </c>
      <c r="F124" s="182" t="s">
        <v>2573</v>
      </c>
      <c r="G124" s="183" t="s">
        <v>2540</v>
      </c>
      <c r="H124" s="184">
        <v>1</v>
      </c>
      <c r="I124" s="185"/>
      <c r="J124" s="186">
        <f>ROUND(I124*H124,2)</f>
        <v>0</v>
      </c>
      <c r="K124" s="182" t="s">
        <v>1</v>
      </c>
      <c r="L124" s="39"/>
      <c r="M124" s="187" t="s">
        <v>1</v>
      </c>
      <c r="N124" s="188" t="s">
        <v>40</v>
      </c>
      <c r="O124" s="77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1" t="s">
        <v>173</v>
      </c>
      <c r="AT124" s="191" t="s">
        <v>168</v>
      </c>
      <c r="AU124" s="191" t="s">
        <v>82</v>
      </c>
      <c r="AY124" s="19" t="s">
        <v>166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82</v>
      </c>
      <c r="BK124" s="192">
        <f>ROUND(I124*H124,2)</f>
        <v>0</v>
      </c>
      <c r="BL124" s="19" t="s">
        <v>173</v>
      </c>
      <c r="BM124" s="191" t="s">
        <v>2574</v>
      </c>
    </row>
    <row r="125" s="2" customFormat="1" ht="16.5" customHeight="1">
      <c r="A125" s="38"/>
      <c r="B125" s="179"/>
      <c r="C125" s="180" t="s">
        <v>186</v>
      </c>
      <c r="D125" s="180" t="s">
        <v>168</v>
      </c>
      <c r="E125" s="181" t="s">
        <v>2575</v>
      </c>
      <c r="F125" s="182" t="s">
        <v>2576</v>
      </c>
      <c r="G125" s="183" t="s">
        <v>2540</v>
      </c>
      <c r="H125" s="184">
        <v>1</v>
      </c>
      <c r="I125" s="185"/>
      <c r="J125" s="186">
        <f>ROUND(I125*H125,2)</f>
        <v>0</v>
      </c>
      <c r="K125" s="182" t="s">
        <v>1</v>
      </c>
      <c r="L125" s="39"/>
      <c r="M125" s="187" t="s">
        <v>1</v>
      </c>
      <c r="N125" s="188" t="s">
        <v>40</v>
      </c>
      <c r="O125" s="77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1" t="s">
        <v>173</v>
      </c>
      <c r="AT125" s="191" t="s">
        <v>168</v>
      </c>
      <c r="AU125" s="191" t="s">
        <v>82</v>
      </c>
      <c r="AY125" s="19" t="s">
        <v>166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82</v>
      </c>
      <c r="BK125" s="192">
        <f>ROUND(I125*H125,2)</f>
        <v>0</v>
      </c>
      <c r="BL125" s="19" t="s">
        <v>173</v>
      </c>
      <c r="BM125" s="191" t="s">
        <v>2577</v>
      </c>
    </row>
    <row r="126" s="2" customFormat="1" ht="44.25" customHeight="1">
      <c r="A126" s="38"/>
      <c r="B126" s="179"/>
      <c r="C126" s="180" t="s">
        <v>173</v>
      </c>
      <c r="D126" s="180" t="s">
        <v>168</v>
      </c>
      <c r="E126" s="181" t="s">
        <v>2578</v>
      </c>
      <c r="F126" s="182" t="s">
        <v>2579</v>
      </c>
      <c r="G126" s="183" t="s">
        <v>2225</v>
      </c>
      <c r="H126" s="184">
        <v>1</v>
      </c>
      <c r="I126" s="185"/>
      <c r="J126" s="186">
        <f>ROUND(I126*H126,2)</f>
        <v>0</v>
      </c>
      <c r="K126" s="182" t="s">
        <v>1</v>
      </c>
      <c r="L126" s="39"/>
      <c r="M126" s="187" t="s">
        <v>1</v>
      </c>
      <c r="N126" s="188" t="s">
        <v>40</v>
      </c>
      <c r="O126" s="77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1" t="s">
        <v>173</v>
      </c>
      <c r="AT126" s="191" t="s">
        <v>168</v>
      </c>
      <c r="AU126" s="191" t="s">
        <v>82</v>
      </c>
      <c r="AY126" s="19" t="s">
        <v>166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82</v>
      </c>
      <c r="BK126" s="192">
        <f>ROUND(I126*H126,2)</f>
        <v>0</v>
      </c>
      <c r="BL126" s="19" t="s">
        <v>173</v>
      </c>
      <c r="BM126" s="191" t="s">
        <v>2580</v>
      </c>
    </row>
    <row r="127" s="2" customFormat="1" ht="24.15" customHeight="1">
      <c r="A127" s="38"/>
      <c r="B127" s="179"/>
      <c r="C127" s="180" t="s">
        <v>202</v>
      </c>
      <c r="D127" s="180" t="s">
        <v>168</v>
      </c>
      <c r="E127" s="181" t="s">
        <v>2581</v>
      </c>
      <c r="F127" s="182" t="s">
        <v>2582</v>
      </c>
      <c r="G127" s="183" t="s">
        <v>2225</v>
      </c>
      <c r="H127" s="184">
        <v>1</v>
      </c>
      <c r="I127" s="185"/>
      <c r="J127" s="186">
        <f>ROUND(I127*H127,2)</f>
        <v>0</v>
      </c>
      <c r="K127" s="182" t="s">
        <v>1</v>
      </c>
      <c r="L127" s="39"/>
      <c r="M127" s="187" t="s">
        <v>1</v>
      </c>
      <c r="N127" s="188" t="s">
        <v>40</v>
      </c>
      <c r="O127" s="77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1" t="s">
        <v>173</v>
      </c>
      <c r="AT127" s="191" t="s">
        <v>168</v>
      </c>
      <c r="AU127" s="191" t="s">
        <v>82</v>
      </c>
      <c r="AY127" s="19" t="s">
        <v>166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82</v>
      </c>
      <c r="BK127" s="192">
        <f>ROUND(I127*H127,2)</f>
        <v>0</v>
      </c>
      <c r="BL127" s="19" t="s">
        <v>173</v>
      </c>
      <c r="BM127" s="191" t="s">
        <v>2583</v>
      </c>
    </row>
    <row r="128" s="2" customFormat="1" ht="37.8" customHeight="1">
      <c r="A128" s="38"/>
      <c r="B128" s="179"/>
      <c r="C128" s="180" t="s">
        <v>208</v>
      </c>
      <c r="D128" s="180" t="s">
        <v>168</v>
      </c>
      <c r="E128" s="181" t="s">
        <v>2584</v>
      </c>
      <c r="F128" s="182" t="s">
        <v>2585</v>
      </c>
      <c r="G128" s="183" t="s">
        <v>2225</v>
      </c>
      <c r="H128" s="184">
        <v>1</v>
      </c>
      <c r="I128" s="185"/>
      <c r="J128" s="186">
        <f>ROUND(I128*H128,2)</f>
        <v>0</v>
      </c>
      <c r="K128" s="182" t="s">
        <v>1</v>
      </c>
      <c r="L128" s="39"/>
      <c r="M128" s="187" t="s">
        <v>1</v>
      </c>
      <c r="N128" s="188" t="s">
        <v>40</v>
      </c>
      <c r="O128" s="77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1" t="s">
        <v>173</v>
      </c>
      <c r="AT128" s="191" t="s">
        <v>168</v>
      </c>
      <c r="AU128" s="191" t="s">
        <v>82</v>
      </c>
      <c r="AY128" s="19" t="s">
        <v>166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82</v>
      </c>
      <c r="BK128" s="192">
        <f>ROUND(I128*H128,2)</f>
        <v>0</v>
      </c>
      <c r="BL128" s="19" t="s">
        <v>173</v>
      </c>
      <c r="BM128" s="191" t="s">
        <v>2586</v>
      </c>
    </row>
    <row r="129" s="12" customFormat="1" ht="22.8" customHeight="1">
      <c r="A129" s="12"/>
      <c r="B129" s="166"/>
      <c r="C129" s="12"/>
      <c r="D129" s="167" t="s">
        <v>73</v>
      </c>
      <c r="E129" s="177" t="s">
        <v>2587</v>
      </c>
      <c r="F129" s="177" t="s">
        <v>2469</v>
      </c>
      <c r="G129" s="12"/>
      <c r="H129" s="12"/>
      <c r="I129" s="169"/>
      <c r="J129" s="178">
        <f>BK129</f>
        <v>0</v>
      </c>
      <c r="K129" s="12"/>
      <c r="L129" s="166"/>
      <c r="M129" s="171"/>
      <c r="N129" s="172"/>
      <c r="O129" s="172"/>
      <c r="P129" s="173">
        <f>SUM(P130:P139)</f>
        <v>0</v>
      </c>
      <c r="Q129" s="172"/>
      <c r="R129" s="173">
        <f>SUM(R130:R139)</f>
        <v>0</v>
      </c>
      <c r="S129" s="172"/>
      <c r="T129" s="174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7" t="s">
        <v>202</v>
      </c>
      <c r="AT129" s="175" t="s">
        <v>73</v>
      </c>
      <c r="AU129" s="175" t="s">
        <v>80</v>
      </c>
      <c r="AY129" s="167" t="s">
        <v>166</v>
      </c>
      <c r="BK129" s="176">
        <f>SUM(BK130:BK139)</f>
        <v>0</v>
      </c>
    </row>
    <row r="130" s="2" customFormat="1" ht="16.5" customHeight="1">
      <c r="A130" s="38"/>
      <c r="B130" s="179"/>
      <c r="C130" s="180" t="s">
        <v>216</v>
      </c>
      <c r="D130" s="180" t="s">
        <v>168</v>
      </c>
      <c r="E130" s="181" t="s">
        <v>2588</v>
      </c>
      <c r="F130" s="182" t="s">
        <v>2589</v>
      </c>
      <c r="G130" s="183" t="s">
        <v>2540</v>
      </c>
      <c r="H130" s="184">
        <v>1</v>
      </c>
      <c r="I130" s="185"/>
      <c r="J130" s="186">
        <f>ROUND(I130*H130,2)</f>
        <v>0</v>
      </c>
      <c r="K130" s="182" t="s">
        <v>1</v>
      </c>
      <c r="L130" s="39"/>
      <c r="M130" s="187" t="s">
        <v>1</v>
      </c>
      <c r="N130" s="188" t="s">
        <v>40</v>
      </c>
      <c r="O130" s="77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1" t="s">
        <v>173</v>
      </c>
      <c r="AT130" s="191" t="s">
        <v>168</v>
      </c>
      <c r="AU130" s="191" t="s">
        <v>82</v>
      </c>
      <c r="AY130" s="19" t="s">
        <v>166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82</v>
      </c>
      <c r="BK130" s="192">
        <f>ROUND(I130*H130,2)</f>
        <v>0</v>
      </c>
      <c r="BL130" s="19" t="s">
        <v>173</v>
      </c>
      <c r="BM130" s="191" t="s">
        <v>2590</v>
      </c>
    </row>
    <row r="131" s="2" customFormat="1" ht="16.5" customHeight="1">
      <c r="A131" s="38"/>
      <c r="B131" s="179"/>
      <c r="C131" s="180" t="s">
        <v>220</v>
      </c>
      <c r="D131" s="180" t="s">
        <v>168</v>
      </c>
      <c r="E131" s="181" t="s">
        <v>2591</v>
      </c>
      <c r="F131" s="182" t="s">
        <v>2592</v>
      </c>
      <c r="G131" s="183" t="s">
        <v>171</v>
      </c>
      <c r="H131" s="184">
        <v>473</v>
      </c>
      <c r="I131" s="185"/>
      <c r="J131" s="186">
        <f>ROUND(I131*H131,2)</f>
        <v>0</v>
      </c>
      <c r="K131" s="182" t="s">
        <v>1</v>
      </c>
      <c r="L131" s="39"/>
      <c r="M131" s="187" t="s">
        <v>1</v>
      </c>
      <c r="N131" s="188" t="s">
        <v>40</v>
      </c>
      <c r="O131" s="77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1" t="s">
        <v>173</v>
      </c>
      <c r="AT131" s="191" t="s">
        <v>168</v>
      </c>
      <c r="AU131" s="191" t="s">
        <v>82</v>
      </c>
      <c r="AY131" s="19" t="s">
        <v>166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82</v>
      </c>
      <c r="BK131" s="192">
        <f>ROUND(I131*H131,2)</f>
        <v>0</v>
      </c>
      <c r="BL131" s="19" t="s">
        <v>173</v>
      </c>
      <c r="BM131" s="191" t="s">
        <v>2593</v>
      </c>
    </row>
    <row r="132" s="13" customFormat="1">
      <c r="A132" s="13"/>
      <c r="B132" s="193"/>
      <c r="C132" s="13"/>
      <c r="D132" s="194" t="s">
        <v>175</v>
      </c>
      <c r="E132" s="195" t="s">
        <v>1</v>
      </c>
      <c r="F132" s="196" t="s">
        <v>2594</v>
      </c>
      <c r="G132" s="13"/>
      <c r="H132" s="195" t="s">
        <v>1</v>
      </c>
      <c r="I132" s="197"/>
      <c r="J132" s="13"/>
      <c r="K132" s="13"/>
      <c r="L132" s="193"/>
      <c r="M132" s="198"/>
      <c r="N132" s="199"/>
      <c r="O132" s="199"/>
      <c r="P132" s="199"/>
      <c r="Q132" s="199"/>
      <c r="R132" s="199"/>
      <c r="S132" s="199"/>
      <c r="T132" s="20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5" t="s">
        <v>175</v>
      </c>
      <c r="AU132" s="195" t="s">
        <v>82</v>
      </c>
      <c r="AV132" s="13" t="s">
        <v>80</v>
      </c>
      <c r="AW132" s="13" t="s">
        <v>30</v>
      </c>
      <c r="AX132" s="13" t="s">
        <v>74</v>
      </c>
      <c r="AY132" s="195" t="s">
        <v>166</v>
      </c>
    </row>
    <row r="133" s="14" customFormat="1">
      <c r="A133" s="14"/>
      <c r="B133" s="201"/>
      <c r="C133" s="14"/>
      <c r="D133" s="194" t="s">
        <v>175</v>
      </c>
      <c r="E133" s="202" t="s">
        <v>1</v>
      </c>
      <c r="F133" s="203" t="s">
        <v>2595</v>
      </c>
      <c r="G133" s="14"/>
      <c r="H133" s="204">
        <v>24</v>
      </c>
      <c r="I133" s="205"/>
      <c r="J133" s="14"/>
      <c r="K133" s="14"/>
      <c r="L133" s="201"/>
      <c r="M133" s="206"/>
      <c r="N133" s="207"/>
      <c r="O133" s="207"/>
      <c r="P133" s="207"/>
      <c r="Q133" s="207"/>
      <c r="R133" s="207"/>
      <c r="S133" s="207"/>
      <c r="T133" s="20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2" t="s">
        <v>175</v>
      </c>
      <c r="AU133" s="202" t="s">
        <v>82</v>
      </c>
      <c r="AV133" s="14" t="s">
        <v>82</v>
      </c>
      <c r="AW133" s="14" t="s">
        <v>30</v>
      </c>
      <c r="AX133" s="14" t="s">
        <v>74</v>
      </c>
      <c r="AY133" s="202" t="s">
        <v>166</v>
      </c>
    </row>
    <row r="134" s="13" customFormat="1">
      <c r="A134" s="13"/>
      <c r="B134" s="193"/>
      <c r="C134" s="13"/>
      <c r="D134" s="194" t="s">
        <v>175</v>
      </c>
      <c r="E134" s="195" t="s">
        <v>1</v>
      </c>
      <c r="F134" s="196" t="s">
        <v>2596</v>
      </c>
      <c r="G134" s="13"/>
      <c r="H134" s="195" t="s">
        <v>1</v>
      </c>
      <c r="I134" s="197"/>
      <c r="J134" s="13"/>
      <c r="K134" s="13"/>
      <c r="L134" s="193"/>
      <c r="M134" s="198"/>
      <c r="N134" s="199"/>
      <c r="O134" s="199"/>
      <c r="P134" s="199"/>
      <c r="Q134" s="199"/>
      <c r="R134" s="199"/>
      <c r="S134" s="199"/>
      <c r="T134" s="20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5" t="s">
        <v>175</v>
      </c>
      <c r="AU134" s="195" t="s">
        <v>82</v>
      </c>
      <c r="AV134" s="13" t="s">
        <v>80</v>
      </c>
      <c r="AW134" s="13" t="s">
        <v>30</v>
      </c>
      <c r="AX134" s="13" t="s">
        <v>74</v>
      </c>
      <c r="AY134" s="195" t="s">
        <v>166</v>
      </c>
    </row>
    <row r="135" s="14" customFormat="1">
      <c r="A135" s="14"/>
      <c r="B135" s="201"/>
      <c r="C135" s="14"/>
      <c r="D135" s="194" t="s">
        <v>175</v>
      </c>
      <c r="E135" s="202" t="s">
        <v>1</v>
      </c>
      <c r="F135" s="203" t="s">
        <v>2597</v>
      </c>
      <c r="G135" s="14"/>
      <c r="H135" s="204">
        <v>49</v>
      </c>
      <c r="I135" s="205"/>
      <c r="J135" s="14"/>
      <c r="K135" s="14"/>
      <c r="L135" s="201"/>
      <c r="M135" s="206"/>
      <c r="N135" s="207"/>
      <c r="O135" s="207"/>
      <c r="P135" s="207"/>
      <c r="Q135" s="207"/>
      <c r="R135" s="207"/>
      <c r="S135" s="207"/>
      <c r="T135" s="20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2" t="s">
        <v>175</v>
      </c>
      <c r="AU135" s="202" t="s">
        <v>82</v>
      </c>
      <c r="AV135" s="14" t="s">
        <v>82</v>
      </c>
      <c r="AW135" s="14" t="s">
        <v>30</v>
      </c>
      <c r="AX135" s="14" t="s">
        <v>74</v>
      </c>
      <c r="AY135" s="202" t="s">
        <v>166</v>
      </c>
    </row>
    <row r="136" s="13" customFormat="1">
      <c r="A136" s="13"/>
      <c r="B136" s="193"/>
      <c r="C136" s="13"/>
      <c r="D136" s="194" t="s">
        <v>175</v>
      </c>
      <c r="E136" s="195" t="s">
        <v>1</v>
      </c>
      <c r="F136" s="196" t="s">
        <v>2598</v>
      </c>
      <c r="G136" s="13"/>
      <c r="H136" s="195" t="s">
        <v>1</v>
      </c>
      <c r="I136" s="197"/>
      <c r="J136" s="13"/>
      <c r="K136" s="13"/>
      <c r="L136" s="193"/>
      <c r="M136" s="198"/>
      <c r="N136" s="199"/>
      <c r="O136" s="199"/>
      <c r="P136" s="199"/>
      <c r="Q136" s="199"/>
      <c r="R136" s="199"/>
      <c r="S136" s="199"/>
      <c r="T136" s="20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5" t="s">
        <v>175</v>
      </c>
      <c r="AU136" s="195" t="s">
        <v>82</v>
      </c>
      <c r="AV136" s="13" t="s">
        <v>80</v>
      </c>
      <c r="AW136" s="13" t="s">
        <v>30</v>
      </c>
      <c r="AX136" s="13" t="s">
        <v>74</v>
      </c>
      <c r="AY136" s="195" t="s">
        <v>166</v>
      </c>
    </row>
    <row r="137" s="14" customFormat="1">
      <c r="A137" s="14"/>
      <c r="B137" s="201"/>
      <c r="C137" s="14"/>
      <c r="D137" s="194" t="s">
        <v>175</v>
      </c>
      <c r="E137" s="202" t="s">
        <v>1</v>
      </c>
      <c r="F137" s="203" t="s">
        <v>2599</v>
      </c>
      <c r="G137" s="14"/>
      <c r="H137" s="204">
        <v>400</v>
      </c>
      <c r="I137" s="205"/>
      <c r="J137" s="14"/>
      <c r="K137" s="14"/>
      <c r="L137" s="201"/>
      <c r="M137" s="206"/>
      <c r="N137" s="207"/>
      <c r="O137" s="207"/>
      <c r="P137" s="207"/>
      <c r="Q137" s="207"/>
      <c r="R137" s="207"/>
      <c r="S137" s="207"/>
      <c r="T137" s="20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2" t="s">
        <v>175</v>
      </c>
      <c r="AU137" s="202" t="s">
        <v>82</v>
      </c>
      <c r="AV137" s="14" t="s">
        <v>82</v>
      </c>
      <c r="AW137" s="14" t="s">
        <v>30</v>
      </c>
      <c r="AX137" s="14" t="s">
        <v>74</v>
      </c>
      <c r="AY137" s="202" t="s">
        <v>166</v>
      </c>
    </row>
    <row r="138" s="15" customFormat="1">
      <c r="A138" s="15"/>
      <c r="B138" s="209"/>
      <c r="C138" s="15"/>
      <c r="D138" s="194" t="s">
        <v>175</v>
      </c>
      <c r="E138" s="210" t="s">
        <v>1</v>
      </c>
      <c r="F138" s="211" t="s">
        <v>180</v>
      </c>
      <c r="G138" s="15"/>
      <c r="H138" s="212">
        <v>473</v>
      </c>
      <c r="I138" s="213"/>
      <c r="J138" s="15"/>
      <c r="K138" s="15"/>
      <c r="L138" s="209"/>
      <c r="M138" s="214"/>
      <c r="N138" s="215"/>
      <c r="O138" s="215"/>
      <c r="P138" s="215"/>
      <c r="Q138" s="215"/>
      <c r="R138" s="215"/>
      <c r="S138" s="215"/>
      <c r="T138" s="21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10" t="s">
        <v>175</v>
      </c>
      <c r="AU138" s="210" t="s">
        <v>82</v>
      </c>
      <c r="AV138" s="15" t="s">
        <v>173</v>
      </c>
      <c r="AW138" s="15" t="s">
        <v>30</v>
      </c>
      <c r="AX138" s="15" t="s">
        <v>80</v>
      </c>
      <c r="AY138" s="210" t="s">
        <v>166</v>
      </c>
    </row>
    <row r="139" s="2" customFormat="1" ht="24.15" customHeight="1">
      <c r="A139" s="38"/>
      <c r="B139" s="179"/>
      <c r="C139" s="180" t="s">
        <v>226</v>
      </c>
      <c r="D139" s="180" t="s">
        <v>168</v>
      </c>
      <c r="E139" s="181" t="s">
        <v>2600</v>
      </c>
      <c r="F139" s="182" t="s">
        <v>2601</v>
      </c>
      <c r="G139" s="183" t="s">
        <v>391</v>
      </c>
      <c r="H139" s="184">
        <v>70</v>
      </c>
      <c r="I139" s="185"/>
      <c r="J139" s="186">
        <f>ROUND(I139*H139,2)</f>
        <v>0</v>
      </c>
      <c r="K139" s="182" t="s">
        <v>1</v>
      </c>
      <c r="L139" s="39"/>
      <c r="M139" s="187" t="s">
        <v>1</v>
      </c>
      <c r="N139" s="188" t="s">
        <v>40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173</v>
      </c>
      <c r="AT139" s="191" t="s">
        <v>168</v>
      </c>
      <c r="AU139" s="191" t="s">
        <v>82</v>
      </c>
      <c r="AY139" s="19" t="s">
        <v>166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82</v>
      </c>
      <c r="BK139" s="192">
        <f>ROUND(I139*H139,2)</f>
        <v>0</v>
      </c>
      <c r="BL139" s="19" t="s">
        <v>173</v>
      </c>
      <c r="BM139" s="191" t="s">
        <v>2602</v>
      </c>
    </row>
    <row r="140" s="12" customFormat="1" ht="22.8" customHeight="1">
      <c r="A140" s="12"/>
      <c r="B140" s="166"/>
      <c r="C140" s="12"/>
      <c r="D140" s="167" t="s">
        <v>73</v>
      </c>
      <c r="E140" s="177" t="s">
        <v>2603</v>
      </c>
      <c r="F140" s="177" t="s">
        <v>2450</v>
      </c>
      <c r="G140" s="12"/>
      <c r="H140" s="12"/>
      <c r="I140" s="169"/>
      <c r="J140" s="178">
        <f>BK140</f>
        <v>0</v>
      </c>
      <c r="K140" s="12"/>
      <c r="L140" s="166"/>
      <c r="M140" s="171"/>
      <c r="N140" s="172"/>
      <c r="O140" s="172"/>
      <c r="P140" s="173">
        <f>SUM(P141:P142)</f>
        <v>0</v>
      </c>
      <c r="Q140" s="172"/>
      <c r="R140" s="173">
        <f>SUM(R141:R142)</f>
        <v>0</v>
      </c>
      <c r="S140" s="172"/>
      <c r="T140" s="174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7" t="s">
        <v>202</v>
      </c>
      <c r="AT140" s="175" t="s">
        <v>73</v>
      </c>
      <c r="AU140" s="175" t="s">
        <v>80</v>
      </c>
      <c r="AY140" s="167" t="s">
        <v>166</v>
      </c>
      <c r="BK140" s="176">
        <f>SUM(BK141:BK142)</f>
        <v>0</v>
      </c>
    </row>
    <row r="141" s="2" customFormat="1" ht="33" customHeight="1">
      <c r="A141" s="38"/>
      <c r="B141" s="179"/>
      <c r="C141" s="180" t="s">
        <v>234</v>
      </c>
      <c r="D141" s="180" t="s">
        <v>168</v>
      </c>
      <c r="E141" s="181" t="s">
        <v>2604</v>
      </c>
      <c r="F141" s="182" t="s">
        <v>2605</v>
      </c>
      <c r="G141" s="183" t="s">
        <v>2225</v>
      </c>
      <c r="H141" s="184">
        <v>1</v>
      </c>
      <c r="I141" s="185"/>
      <c r="J141" s="186">
        <f>ROUND(I141*H141,2)</f>
        <v>0</v>
      </c>
      <c r="K141" s="182" t="s">
        <v>1</v>
      </c>
      <c r="L141" s="39"/>
      <c r="M141" s="187" t="s">
        <v>1</v>
      </c>
      <c r="N141" s="188" t="s">
        <v>40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173</v>
      </c>
      <c r="AT141" s="191" t="s">
        <v>168</v>
      </c>
      <c r="AU141" s="191" t="s">
        <v>82</v>
      </c>
      <c r="AY141" s="19" t="s">
        <v>166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82</v>
      </c>
      <c r="BK141" s="192">
        <f>ROUND(I141*H141,2)</f>
        <v>0</v>
      </c>
      <c r="BL141" s="19" t="s">
        <v>173</v>
      </c>
      <c r="BM141" s="191" t="s">
        <v>2606</v>
      </c>
    </row>
    <row r="142" s="2" customFormat="1" ht="16.5" customHeight="1">
      <c r="A142" s="38"/>
      <c r="B142" s="179"/>
      <c r="C142" s="180" t="s">
        <v>240</v>
      </c>
      <c r="D142" s="180" t="s">
        <v>168</v>
      </c>
      <c r="E142" s="181" t="s">
        <v>2607</v>
      </c>
      <c r="F142" s="182" t="s">
        <v>2608</v>
      </c>
      <c r="G142" s="183" t="s">
        <v>2225</v>
      </c>
      <c r="H142" s="184">
        <v>1</v>
      </c>
      <c r="I142" s="185"/>
      <c r="J142" s="186">
        <f>ROUND(I142*H142,2)</f>
        <v>0</v>
      </c>
      <c r="K142" s="182" t="s">
        <v>1</v>
      </c>
      <c r="L142" s="39"/>
      <c r="M142" s="236" t="s">
        <v>1</v>
      </c>
      <c r="N142" s="237" t="s">
        <v>40</v>
      </c>
      <c r="O142" s="238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173</v>
      </c>
      <c r="AT142" s="191" t="s">
        <v>168</v>
      </c>
      <c r="AU142" s="191" t="s">
        <v>82</v>
      </c>
      <c r="AY142" s="19" t="s">
        <v>166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82</v>
      </c>
      <c r="BK142" s="192">
        <f>ROUND(I142*H142,2)</f>
        <v>0</v>
      </c>
      <c r="BL142" s="19" t="s">
        <v>173</v>
      </c>
      <c r="BM142" s="191" t="s">
        <v>2609</v>
      </c>
    </row>
    <row r="143" s="2" customFormat="1" ht="6.96" customHeight="1">
      <c r="A143" s="38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39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DESKTOP-P90PJC4\uzivatel</dc:creator>
  <cp:lastModifiedBy>DESKTOP-P90PJC4\uzivatel</cp:lastModifiedBy>
  <dcterms:created xsi:type="dcterms:W3CDTF">2025-09-05T07:33:51Z</dcterms:created>
  <dcterms:modified xsi:type="dcterms:W3CDTF">2025-09-05T07:33:56Z</dcterms:modified>
</cp:coreProperties>
</file>